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pru\OneDrive\Escritorio\Año 2025\Balances 2025\"/>
    </mc:Choice>
  </mc:AlternateContent>
  <bookViews>
    <workbookView xWindow="0" yWindow="0" windowWidth="28770" windowHeight="12180" tabRatio="765"/>
  </bookViews>
  <sheets>
    <sheet name="PIE REDES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L29" i="4" l="1"/>
  <c r="M29" i="4"/>
  <c r="M51" i="4" l="1"/>
  <c r="L51" i="4"/>
  <c r="K51" i="4"/>
  <c r="J51" i="4"/>
  <c r="I51" i="4"/>
  <c r="H51" i="4"/>
  <c r="G51" i="4"/>
  <c r="F51" i="4"/>
  <c r="E51" i="4"/>
  <c r="D51" i="4"/>
  <c r="C51" i="4"/>
  <c r="B51" i="4"/>
  <c r="N50" i="4"/>
  <c r="N49" i="4"/>
  <c r="M47" i="4"/>
  <c r="M52" i="4" s="1"/>
  <c r="L47" i="4"/>
  <c r="K47" i="4"/>
  <c r="J47" i="4"/>
  <c r="I47" i="4"/>
  <c r="H47" i="4"/>
  <c r="G47" i="4"/>
  <c r="F47" i="4"/>
  <c r="E47" i="4"/>
  <c r="D47" i="4"/>
  <c r="C47" i="4"/>
  <c r="B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K29" i="4"/>
  <c r="K52" i="4" s="1"/>
  <c r="N51" i="4" l="1"/>
  <c r="N47" i="4"/>
  <c r="L52" i="4"/>
  <c r="J29" i="4"/>
  <c r="J52" i="4" s="1"/>
  <c r="I29" i="4" l="1"/>
  <c r="I52" i="4" s="1"/>
  <c r="H29" i="4"/>
  <c r="H52" i="4" s="1"/>
  <c r="G29" i="4"/>
  <c r="G52" i="4" s="1"/>
  <c r="F29" i="4"/>
  <c r="F52" i="4" s="1"/>
  <c r="E29" i="4"/>
  <c r="E52" i="4" s="1"/>
  <c r="D29" i="4"/>
  <c r="D52" i="4" s="1"/>
  <c r="C29" i="4"/>
  <c r="C52" i="4" s="1"/>
  <c r="B29" i="4"/>
  <c r="B52" i="4" s="1"/>
  <c r="N52" i="4" s="1"/>
  <c r="N28" i="4"/>
  <c r="N27" i="4"/>
  <c r="N26" i="4"/>
  <c r="N25" i="4"/>
  <c r="N24" i="4"/>
  <c r="N23" i="4"/>
  <c r="N22" i="4"/>
  <c r="N21" i="4"/>
  <c r="N29" i="4" l="1"/>
  <c r="M17" i="4"/>
  <c r="L17" i="4"/>
  <c r="K17" i="4"/>
  <c r="J17" i="4"/>
  <c r="I17" i="4"/>
  <c r="H17" i="4"/>
  <c r="G17" i="4"/>
  <c r="F17" i="4"/>
  <c r="E17" i="4"/>
  <c r="D17" i="4"/>
  <c r="C17" i="4"/>
  <c r="B17" i="4"/>
  <c r="B18" i="4" s="1"/>
  <c r="B53" i="4" s="1"/>
  <c r="N16" i="4"/>
  <c r="N15" i="4"/>
  <c r="N14" i="4"/>
  <c r="N13" i="4"/>
  <c r="N12" i="4"/>
  <c r="N11" i="4"/>
  <c r="N10" i="4"/>
  <c r="N9" i="4" l="1"/>
  <c r="N8" i="4"/>
  <c r="N17" i="4" s="1"/>
  <c r="N6" i="4" l="1"/>
  <c r="N18" i="4" s="1"/>
  <c r="C6" i="4"/>
  <c r="C18" i="4" s="1"/>
  <c r="N53" i="4"/>
  <c r="C53" i="4" l="1"/>
  <c r="D6" i="4"/>
  <c r="D18" i="4"/>
  <c r="D53" i="4"/>
  <c r="E6" i="4"/>
  <c r="E18" i="4"/>
  <c r="E53" i="4"/>
  <c r="F6" i="4"/>
  <c r="F18" i="4" s="1"/>
  <c r="F53" i="4" s="1"/>
  <c r="G6" i="4" s="1"/>
  <c r="G18" i="4" s="1"/>
  <c r="G53" i="4" s="1"/>
  <c r="H6" i="4" s="1"/>
  <c r="H18" i="4" s="1"/>
  <c r="H53" i="4" s="1"/>
  <c r="I6" i="4" s="1"/>
  <c r="I18" i="4" s="1"/>
  <c r="I53" i="4" s="1"/>
  <c r="J6" i="4" s="1"/>
  <c r="J18" i="4" s="1"/>
  <c r="J53" i="4" s="1"/>
  <c r="K6" i="4" s="1"/>
  <c r="K18" i="4" s="1"/>
  <c r="K53" i="4" s="1"/>
  <c r="L6" i="4" s="1"/>
  <c r="L18" i="4" s="1"/>
  <c r="L53" i="4" s="1"/>
  <c r="M6" i="4" s="1"/>
  <c r="M18" i="4" s="1"/>
  <c r="M53" i="4" s="1"/>
</calcChain>
</file>

<file path=xl/sharedStrings.xml><?xml version="1.0" encoding="utf-8"?>
<sst xmlns="http://schemas.openxmlformats.org/spreadsheetml/2006/main" count="79" uniqueCount="78">
  <si>
    <t xml:space="preserve">B A L A N C E </t>
  </si>
  <si>
    <t xml:space="preserve"> </t>
  </si>
  <si>
    <t xml:space="preserve">   Región                                    3</t>
  </si>
  <si>
    <t>Nombre del Establecimiento:</t>
  </si>
  <si>
    <t xml:space="preserve">   Mes de inicio</t>
  </si>
  <si>
    <t>Nombre de la Institucion:</t>
  </si>
  <si>
    <t>FUNDACION I. E. P.</t>
  </si>
  <si>
    <t xml:space="preserve">   Mes de término</t>
  </si>
  <si>
    <t>PERIODO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</si>
  <si>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</si>
  <si>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</si>
  <si>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</si>
  <si>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</si>
  <si>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</si>
  <si>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</si>
  <si>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</si>
  <si>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</si>
  <si>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</si>
  <si>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</si>
  <si>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</si>
  <si>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</si>
  <si>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</si>
  <si>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SALDO ANTERIOR</t>
  </si>
  <si>
    <t>INGRESOS</t>
  </si>
  <si>
    <t xml:space="preserve">   A)  Transferencia (Subvención)</t>
  </si>
  <si>
    <t xml:space="preserve">   B) Otros aportes SENAME</t>
  </si>
  <si>
    <t xml:space="preserve">        b1) Aguinaldos</t>
  </si>
  <si>
    <t xml:space="preserve">        b2) Bonos</t>
  </si>
  <si>
    <t xml:space="preserve">        b3) Incentivos</t>
  </si>
  <si>
    <t xml:space="preserve">   C) Ingresos distintos de Subvención</t>
  </si>
  <si>
    <t xml:space="preserve">       c1) Aportes Institucionales</t>
  </si>
  <si>
    <t xml:space="preserve">       c2) Donaciones </t>
  </si>
  <si>
    <t xml:space="preserve">       c3) Otros</t>
  </si>
  <si>
    <t>Total de Ingresos del período</t>
  </si>
  <si>
    <t>Total disponible</t>
  </si>
  <si>
    <t>EGRESOS</t>
  </si>
  <si>
    <t>GASTOS EN PERSONAL</t>
  </si>
  <si>
    <t>- Honorarios</t>
  </si>
  <si>
    <t>- Imposiciones</t>
  </si>
  <si>
    <t>- Impuesto único</t>
  </si>
  <si>
    <t>- Impuesto 2º categoría</t>
  </si>
  <si>
    <t>- Otros</t>
  </si>
  <si>
    <t>- Sueldos</t>
  </si>
  <si>
    <t>Total Gastos en Personal</t>
  </si>
  <si>
    <t>GASTOS DE OPERACIÓN</t>
  </si>
  <si>
    <t xml:space="preserve">- Alimentación </t>
  </si>
  <si>
    <t>- Capacitación</t>
  </si>
  <si>
    <t>- Combustibles y Lubricantes</t>
  </si>
  <si>
    <t>- Consumos básicos</t>
  </si>
  <si>
    <t>- Cuentas por rendir</t>
  </si>
  <si>
    <t>- Deporte y recreación</t>
  </si>
  <si>
    <t>- Educación</t>
  </si>
  <si>
    <t>- Mantenciones y reparaciones</t>
  </si>
  <si>
    <t>- Materiales de oficina</t>
  </si>
  <si>
    <t xml:space="preserve">- Materiales y útiles de aseo </t>
  </si>
  <si>
    <t>- Movilización</t>
  </si>
  <si>
    <t>- Otros gastos</t>
  </si>
  <si>
    <t>- Salud e higiene</t>
  </si>
  <si>
    <t>- Servicios generales</t>
  </si>
  <si>
    <t>- Vestuario y calzado</t>
  </si>
  <si>
    <t>Total Gastos de Operación</t>
  </si>
  <si>
    <t>GASTOS DE INVERSION</t>
  </si>
  <si>
    <t>- Equipamiento</t>
  </si>
  <si>
    <t>- Infraestructura</t>
  </si>
  <si>
    <t>Total Gastos de Inversión</t>
  </si>
  <si>
    <t>Total egresos</t>
  </si>
  <si>
    <t>TOTAL SALDO CUENTA CORRIENTE</t>
  </si>
  <si>
    <t>Firma y timbre Director (a) establecimiento</t>
  </si>
  <si>
    <t>- Indemnización</t>
  </si>
  <si>
    <t>- Aguinaldos y bonos</t>
  </si>
  <si>
    <t>- Traspasos</t>
  </si>
  <si>
    <t>Firma y Timbre Director Ejecutivo</t>
  </si>
  <si>
    <t xml:space="preserve">   Código del Establec.        1030458</t>
  </si>
  <si>
    <t>PRI M.F.ARIZTÍA</t>
  </si>
  <si>
    <t>AÑO 2025</t>
  </si>
  <si>
    <t>Enero -Diciembre año 2025</t>
  </si>
  <si>
    <t>Enero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</si>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</sst>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1" fillId="0" borderId="3" xfId="0" quotePrefix="1" applyFont="1" applyFill="1" applyBorder="1"/>
    <xf numFmtId="0" fontId="2" fillId="0" borderId="0" xfId="0" applyFont="1" applyFill="1" applyBorder="1"/>
    <xf numFmtId="0" fontId="1" fillId="0" borderId="4" xfId="0" quotePrefix="1" applyFont="1" applyFill="1" applyBorder="1"/>
    <xf numFmtId="0" fontId="1" fillId="0" borderId="5" xfId="0" quotePrefix="1" applyFont="1" applyFill="1" applyBorder="1"/>
    <xf numFmtId="0" fontId="1" fillId="0" borderId="0" xfId="0" applyFont="1" applyFill="1" applyBorder="1"/>
    <xf numFmtId="0" fontId="3" fillId="0" borderId="0" xfId="0" applyFont="1" applyFill="1" applyBorder="1" applyAlignment="1">
      <alignment horizontal="center"/>
    </xf>
    <xf numFmtId="3" fontId="1" fillId="0" borderId="6" xfId="0" applyNumberFormat="1" applyFont="1" applyFill="1" applyBorder="1"/>
    <xf numFmtId="3" fontId="1" fillId="0" borderId="7" xfId="0" applyNumberFormat="1" applyFont="1" applyFill="1" applyBorder="1"/>
    <xf numFmtId="3" fontId="1" fillId="0" borderId="8" xfId="0" applyNumberFormat="1" applyFont="1" applyFill="1" applyBorder="1"/>
    <xf numFmtId="0" fontId="1" fillId="0" borderId="2" xfId="0" applyFont="1" applyFill="1" applyBorder="1"/>
    <xf numFmtId="3" fontId="1" fillId="0" borderId="2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0" fontId="1" fillId="0" borderId="3" xfId="0" applyFont="1" applyFill="1" applyBorder="1"/>
    <xf numFmtId="3" fontId="1" fillId="0" borderId="3" xfId="0" applyNumberFormat="1" applyFont="1" applyFill="1" applyBorder="1"/>
    <xf numFmtId="0" fontId="1" fillId="0" borderId="9" xfId="0" applyFont="1" applyFill="1" applyBorder="1"/>
    <xf numFmtId="3" fontId="1" fillId="0" borderId="9" xfId="0" applyNumberFormat="1" applyFont="1" applyFill="1" applyBorder="1"/>
    <xf numFmtId="3" fontId="1" fillId="0" borderId="2" xfId="0" applyNumberFormat="1" applyFont="1" applyFill="1" applyBorder="1"/>
    <xf numFmtId="3" fontId="2" fillId="0" borderId="0" xfId="0" applyNumberFormat="1" applyFont="1" applyFill="1" applyBorder="1"/>
    <xf numFmtId="0" fontId="1" fillId="0" borderId="2" xfId="0" quotePrefix="1" applyFont="1" applyFill="1" applyBorder="1"/>
    <xf numFmtId="3" fontId="1" fillId="0" borderId="10" xfId="0" applyNumberFormat="1" applyFont="1" applyFill="1" applyBorder="1"/>
    <xf numFmtId="0" fontId="1" fillId="0" borderId="9" xfId="0" quotePrefix="1" applyFont="1" applyFill="1" applyBorder="1"/>
    <xf numFmtId="3" fontId="1" fillId="0" borderId="11" xfId="0" applyNumberFormat="1" applyFont="1" applyFill="1" applyBorder="1"/>
    <xf numFmtId="0" fontId="0" fillId="0" borderId="0" xfId="0" applyFill="1"/>
    <xf numFmtId="0" fontId="1" fillId="0" borderId="0" xfId="0" quotePrefix="1" applyFont="1" applyFill="1" applyBorder="1"/>
    <xf numFmtId="0" fontId="1" fillId="0" borderId="0" xfId="0" applyFont="1" applyFill="1" applyBorder="1" applyAlignment="1"/>
    <xf numFmtId="0" fontId="1" fillId="0" borderId="11" xfId="0" applyFont="1" applyFill="1" applyBorder="1"/>
    <xf numFmtId="0" fontId="1" fillId="2" borderId="0" xfId="0" applyFont="1" applyFill="1" applyBorder="1" applyAlignment="1">
      <alignment horizontal="left"/>
    </xf>
    <xf numFmtId="3" fontId="1" fillId="2" borderId="1" xfId="0" applyNumberFormat="1" applyFont="1" applyFill="1" applyBorder="1"/>
    <xf numFmtId="3" fontId="2" fillId="2" borderId="1" xfId="0" applyNumberFormat="1" applyFont="1" applyFill="1" applyBorder="1"/>
    <xf numFmtId="3" fontId="1" fillId="2" borderId="6" xfId="0" applyNumberFormat="1" applyFont="1" applyFill="1" applyBorder="1"/>
    <xf numFmtId="3" fontId="2" fillId="2" borderId="6" xfId="0" applyNumberFormat="1" applyFont="1" applyFill="1" applyBorder="1"/>
    <xf numFmtId="3" fontId="1" fillId="2" borderId="2" xfId="0" applyNumberFormat="1" applyFont="1" applyFill="1" applyBorder="1"/>
    <xf numFmtId="3" fontId="2" fillId="2" borderId="2" xfId="0" applyNumberFormat="1" applyFont="1" applyFill="1" applyBorder="1" applyAlignment="1">
      <alignment horizontal="right"/>
    </xf>
    <xf numFmtId="3" fontId="2" fillId="2" borderId="3" xfId="0" applyNumberFormat="1" applyFont="1" applyFill="1" applyBorder="1"/>
    <xf numFmtId="3" fontId="2" fillId="2" borderId="2" xfId="0" applyNumberFormat="1" applyFont="1" applyFill="1" applyBorder="1"/>
    <xf numFmtId="3" fontId="2" fillId="2" borderId="9" xfId="0" applyNumberFormat="1" applyFont="1" applyFill="1" applyBorder="1"/>
    <xf numFmtId="3" fontId="1" fillId="3" borderId="0" xfId="0" applyNumberFormat="1" applyFont="1" applyFill="1" applyBorder="1"/>
    <xf numFmtId="3" fontId="1" fillId="3" borderId="3" xfId="0" applyNumberFormat="1" applyFont="1" applyFill="1" applyBorder="1"/>
    <xf numFmtId="3" fontId="1" fillId="3" borderId="2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tabSelected="1" zoomScale="110" zoomScaleNormal="110" workbookViewId="0">
      <selection activeCell="K5" sqref="K5"/>
    </sheetView>
  </sheetViews>
  <sheetFormatPr baseColWidth="10" defaultRowHeight="12.75" x14ac:dyDescent="0.2"/>
  <cols>
    <col min="1" max="1" width="27.5703125" style="26" customWidth="1"/>
    <col min="2" max="5" width="8.7109375" style="26" customWidth="1"/>
    <col min="6" max="6" width="9.85546875" style="26" customWidth="1"/>
    <col min="7" max="7" width="10" style="26" customWidth="1"/>
    <col min="8" max="8" width="10.42578125" style="26" customWidth="1"/>
    <col min="9" max="9" width="9.42578125" style="26" customWidth="1"/>
    <col min="10" max="10" width="10.7109375" style="26" customWidth="1"/>
    <col min="11" max="11" width="9.7109375" style="26" customWidth="1"/>
    <col min="12" max="12" width="10.7109375" style="26" customWidth="1"/>
    <col min="13" max="13" width="10.42578125" style="26" customWidth="1"/>
    <col min="14" max="14" width="9.5703125" style="26" customWidth="1"/>
    <col min="15" max="16384" width="11.42578125" style="26"/>
  </cols>
  <sheetData>
    <row r="1" spans="1:18" s="8" customFormat="1" ht="11.25" x14ac:dyDescent="0.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8" s="8" customFormat="1" ht="11.25" customHeight="1" x14ac:dyDescent="0.2">
      <c r="A2" s="9" t="s">
        <v>1</v>
      </c>
    </row>
    <row r="3" spans="1:18" s="8" customFormat="1" ht="12.75" customHeight="1" x14ac:dyDescent="0.2">
      <c r="A3" s="8" t="s">
        <v>2</v>
      </c>
      <c r="B3" s="44" t="s">
        <v>3</v>
      </c>
      <c r="C3" s="44"/>
      <c r="D3" s="44"/>
      <c r="E3" s="45" t="s">
        <v>73</v>
      </c>
      <c r="F3" s="45"/>
      <c r="G3" s="45"/>
      <c r="H3" s="45"/>
      <c r="I3" s="44" t="s">
        <v>4</v>
      </c>
      <c r="J3" s="44"/>
      <c r="K3" s="44" t="s">
        <v>76</v>
      </c>
      <c r="L3" s="44"/>
      <c r="M3" s="46" t="s">
        <v>74</v>
      </c>
      <c r="N3" s="46"/>
    </row>
    <row r="4" spans="1:18" s="8" customFormat="1" ht="11.25" customHeight="1" x14ac:dyDescent="0.2">
      <c r="A4" s="30" t="s">
        <v>72</v>
      </c>
      <c r="B4" s="48" t="s">
        <v>5</v>
      </c>
      <c r="C4" s="48"/>
      <c r="D4" s="48"/>
      <c r="E4" s="43" t="s">
        <v>6</v>
      </c>
      <c r="F4" s="43"/>
      <c r="G4" s="43"/>
      <c r="H4" s="43"/>
      <c r="I4" s="49" t="s">
        <v>7</v>
      </c>
      <c r="J4" s="49"/>
      <c r="K4" s="49" t="s">
        <v>77</v>
      </c>
      <c r="L4" s="49"/>
      <c r="M4" s="47"/>
      <c r="N4" s="47"/>
    </row>
    <row r="5" spans="1:18" s="8" customFormat="1" ht="11.25" x14ac:dyDescent="0.2">
      <c r="A5" s="2" t="s">
        <v>8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18</v>
      </c>
      <c r="L5" s="1" t="s">
        <v>19</v>
      </c>
      <c r="M5" s="1" t="s">
        <v>20</v>
      </c>
      <c r="N5" s="1" t="s">
        <v>21</v>
      </c>
    </row>
    <row r="6" spans="1:18" s="8" customFormat="1" ht="11.25" x14ac:dyDescent="0.2">
      <c r="A6" s="5" t="s">
        <v>22</v>
      </c>
      <c r="B6" s="32">
        <v>3334266</v>
      </c>
      <c r="C6" s="32">
        <f t="shared" ref="C6:M6" si="0">B53+C7</f>
        <v>4435369</v>
      </c>
      <c r="D6" s="32">
        <f t="shared" si="0"/>
        <v>3509959</v>
      </c>
      <c r="E6" s="32">
        <f t="shared" si="0"/>
        <v>3051915</v>
      </c>
      <c r="F6" s="32">
        <f t="shared" si="0"/>
        <v>3652283</v>
      </c>
      <c r="G6" s="32">
        <f t="shared" si="0"/>
        <v>4730454</v>
      </c>
      <c r="H6" s="32">
        <f t="shared" si="0"/>
        <v>5905094</v>
      </c>
      <c r="I6" s="32">
        <f t="shared" si="0"/>
        <v>6823956</v>
      </c>
      <c r="J6" s="32">
        <f t="shared" si="0"/>
        <v>7878217</v>
      </c>
      <c r="K6" s="32">
        <f t="shared" si="0"/>
        <v>8945639</v>
      </c>
      <c r="L6" s="32">
        <f t="shared" si="0"/>
        <v>9863310</v>
      </c>
      <c r="M6" s="32">
        <f t="shared" si="0"/>
        <v>11039210</v>
      </c>
      <c r="N6" s="32">
        <f>B6</f>
        <v>3334266</v>
      </c>
      <c r="P6" s="15"/>
      <c r="R6" s="15"/>
    </row>
    <row r="7" spans="1:18" s="8" customFormat="1" ht="11.25" x14ac:dyDescent="0.2">
      <c r="A7" s="2" t="s">
        <v>23</v>
      </c>
      <c r="B7" s="10" t="s">
        <v>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  <c r="O7" s="15"/>
      <c r="P7" s="15"/>
      <c r="R7" s="15"/>
    </row>
    <row r="8" spans="1:18" s="8" customFormat="1" ht="11.25" customHeight="1" x14ac:dyDescent="0.2">
      <c r="A8" s="13" t="s">
        <v>24</v>
      </c>
      <c r="B8" s="14">
        <v>3626446</v>
      </c>
      <c r="C8" s="14">
        <v>3626446</v>
      </c>
      <c r="D8" s="14">
        <v>3626446</v>
      </c>
      <c r="E8" s="14">
        <v>3626446</v>
      </c>
      <c r="F8" s="14">
        <v>3626446</v>
      </c>
      <c r="G8" s="42">
        <v>3626446</v>
      </c>
      <c r="H8" s="42">
        <v>3626446</v>
      </c>
      <c r="I8" s="14">
        <v>3626446</v>
      </c>
      <c r="J8" s="14">
        <v>3626446</v>
      </c>
      <c r="K8" s="14">
        <v>3626446</v>
      </c>
      <c r="L8" s="14">
        <v>3626446</v>
      </c>
      <c r="M8" s="14">
        <v>3626446</v>
      </c>
      <c r="N8" s="36">
        <f>SUM(B8:M8)</f>
        <v>43517352</v>
      </c>
      <c r="O8" s="15"/>
      <c r="P8" s="15"/>
      <c r="Q8" s="15"/>
      <c r="R8" s="15"/>
    </row>
    <row r="9" spans="1:18" s="8" customFormat="1" ht="11.25" customHeight="1" x14ac:dyDescent="0.2">
      <c r="A9" s="16" t="s">
        <v>25</v>
      </c>
      <c r="B9" s="17"/>
      <c r="C9" s="17"/>
      <c r="D9" s="17"/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/>
      <c r="M9" s="17">
        <v>0</v>
      </c>
      <c r="N9" s="37">
        <f>SUM(B9:M9)</f>
        <v>0</v>
      </c>
      <c r="O9" s="15"/>
      <c r="P9" s="15"/>
      <c r="R9" s="15"/>
    </row>
    <row r="10" spans="1:18" s="8" customFormat="1" ht="11.25" customHeight="1" x14ac:dyDescent="0.2">
      <c r="A10" s="16" t="s">
        <v>26</v>
      </c>
      <c r="B10" s="17">
        <v>36427</v>
      </c>
      <c r="C10" s="17"/>
      <c r="D10" s="17">
        <v>0</v>
      </c>
      <c r="E10" s="17">
        <v>0</v>
      </c>
      <c r="F10" s="17">
        <v>0</v>
      </c>
      <c r="G10" s="17">
        <v>0</v>
      </c>
      <c r="H10" s="17">
        <v>0</v>
      </c>
      <c r="I10" s="17">
        <v>0</v>
      </c>
      <c r="J10" s="17">
        <v>0</v>
      </c>
      <c r="K10" s="17">
        <v>0</v>
      </c>
      <c r="L10" s="17">
        <v>61552</v>
      </c>
      <c r="M10" s="17">
        <v>0</v>
      </c>
      <c r="N10" s="37">
        <f>SUM(B10:M10)</f>
        <v>97979</v>
      </c>
      <c r="O10" s="15"/>
      <c r="R10" s="15"/>
    </row>
    <row r="11" spans="1:18" s="8" customFormat="1" ht="11.25" customHeight="1" x14ac:dyDescent="0.2">
      <c r="A11" s="16" t="s">
        <v>27</v>
      </c>
      <c r="B11" s="17">
        <v>199557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37">
        <f t="shared" ref="N11:N16" si="1">SUM(B11:M11)</f>
        <v>199557</v>
      </c>
      <c r="R11" s="15"/>
    </row>
    <row r="12" spans="1:18" s="8" customFormat="1" ht="11.25" customHeight="1" x14ac:dyDescent="0.2">
      <c r="A12" s="16" t="s">
        <v>28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37">
        <f t="shared" si="1"/>
        <v>0</v>
      </c>
      <c r="R12" s="15"/>
    </row>
    <row r="13" spans="1:18" s="8" customFormat="1" ht="11.25" customHeight="1" x14ac:dyDescent="0.2">
      <c r="A13" s="16" t="s">
        <v>29</v>
      </c>
      <c r="B13" s="17">
        <v>0</v>
      </c>
      <c r="C13" s="17"/>
      <c r="D13" s="17"/>
      <c r="E13" s="17"/>
      <c r="F13" s="17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37">
        <f t="shared" si="1"/>
        <v>0</v>
      </c>
    </row>
    <row r="14" spans="1:18" s="8" customFormat="1" ht="11.25" customHeight="1" x14ac:dyDescent="0.2">
      <c r="A14" s="16" t="s">
        <v>30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7">
        <f t="shared" si="1"/>
        <v>0</v>
      </c>
      <c r="P14" s="15"/>
    </row>
    <row r="15" spans="1:18" s="8" customFormat="1" ht="11.25" customHeight="1" x14ac:dyDescent="0.2">
      <c r="A15" s="16" t="s">
        <v>31</v>
      </c>
      <c r="B15" s="17">
        <v>0</v>
      </c>
      <c r="C15" s="17">
        <v>0</v>
      </c>
      <c r="D15" s="17">
        <v>0</v>
      </c>
      <c r="E15" s="17">
        <v>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37">
        <f t="shared" si="1"/>
        <v>0</v>
      </c>
      <c r="P15" s="15"/>
    </row>
    <row r="16" spans="1:18" s="8" customFormat="1" ht="11.25" customHeight="1" x14ac:dyDescent="0.2">
      <c r="A16" s="18" t="s">
        <v>32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37">
        <f t="shared" si="1"/>
        <v>0</v>
      </c>
      <c r="P16" s="15"/>
      <c r="R16" s="15"/>
    </row>
    <row r="17" spans="1:18" s="8" customFormat="1" ht="11.25" x14ac:dyDescent="0.2">
      <c r="A17" s="2" t="s">
        <v>33</v>
      </c>
      <c r="B17" s="32">
        <f>SUM(B8:B16)</f>
        <v>3862430</v>
      </c>
      <c r="C17" s="32">
        <f t="shared" ref="C17:M17" si="2">SUM(C8:C16)</f>
        <v>3626446</v>
      </c>
      <c r="D17" s="32">
        <f t="shared" si="2"/>
        <v>3626446</v>
      </c>
      <c r="E17" s="32">
        <f>SUM(E8:E16)</f>
        <v>3626446</v>
      </c>
      <c r="F17" s="32">
        <f>SUM(F8:F16)</f>
        <v>3626446</v>
      </c>
      <c r="G17" s="32">
        <f t="shared" si="2"/>
        <v>3626446</v>
      </c>
      <c r="H17" s="32">
        <f t="shared" si="2"/>
        <v>3626446</v>
      </c>
      <c r="I17" s="32">
        <f t="shared" si="2"/>
        <v>3626446</v>
      </c>
      <c r="J17" s="32">
        <f t="shared" si="2"/>
        <v>3626446</v>
      </c>
      <c r="K17" s="32">
        <f t="shared" si="2"/>
        <v>3626446</v>
      </c>
      <c r="L17" s="32">
        <f t="shared" si="2"/>
        <v>3687998</v>
      </c>
      <c r="M17" s="32">
        <f t="shared" si="2"/>
        <v>3626446</v>
      </c>
      <c r="N17" s="32">
        <f>SUM(N8:N16)</f>
        <v>43814888</v>
      </c>
      <c r="P17" s="15"/>
      <c r="Q17" s="15"/>
      <c r="R17" s="15"/>
    </row>
    <row r="18" spans="1:18" s="8" customFormat="1" ht="11.25" x14ac:dyDescent="0.2">
      <c r="A18" s="2" t="s">
        <v>34</v>
      </c>
      <c r="B18" s="32">
        <f>B6+B17</f>
        <v>7196696</v>
      </c>
      <c r="C18" s="32">
        <f>SUM(C6:C16)</f>
        <v>8061815</v>
      </c>
      <c r="D18" s="32">
        <f t="shared" ref="D18:M18" si="3">SUM(D6:D16)</f>
        <v>7136405</v>
      </c>
      <c r="E18" s="32">
        <f t="shared" si="3"/>
        <v>6678361</v>
      </c>
      <c r="F18" s="32">
        <f t="shared" si="3"/>
        <v>7278729</v>
      </c>
      <c r="G18" s="32">
        <f t="shared" si="3"/>
        <v>8356900</v>
      </c>
      <c r="H18" s="32">
        <f t="shared" si="3"/>
        <v>9531540</v>
      </c>
      <c r="I18" s="32">
        <f t="shared" si="3"/>
        <v>10450402</v>
      </c>
      <c r="J18" s="32">
        <f t="shared" si="3"/>
        <v>11504663</v>
      </c>
      <c r="K18" s="32">
        <f t="shared" si="3"/>
        <v>12572085</v>
      </c>
      <c r="L18" s="32">
        <f t="shared" si="3"/>
        <v>13551308</v>
      </c>
      <c r="M18" s="32">
        <f t="shared" si="3"/>
        <v>14665656</v>
      </c>
      <c r="N18" s="32">
        <f>N6+N17</f>
        <v>47149154</v>
      </c>
      <c r="O18" s="15"/>
      <c r="P18" s="15"/>
      <c r="Q18" s="15"/>
      <c r="R18" s="15"/>
    </row>
    <row r="19" spans="1:18" s="8" customFormat="1" ht="11.25" x14ac:dyDescent="0.2">
      <c r="A19" s="2" t="s">
        <v>35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8" s="8" customFormat="1" ht="11.25" customHeight="1" x14ac:dyDescent="0.2">
      <c r="A20" s="3" t="s">
        <v>36</v>
      </c>
      <c r="B20" s="20"/>
      <c r="C20" s="20"/>
      <c r="D20" s="20"/>
      <c r="E20" s="20"/>
      <c r="F20" s="20"/>
      <c r="G20" s="20">
        <v>0</v>
      </c>
      <c r="H20" s="20">
        <v>0</v>
      </c>
      <c r="I20" s="20">
        <v>0</v>
      </c>
      <c r="J20" s="20"/>
      <c r="K20" s="20">
        <v>0</v>
      </c>
      <c r="L20" s="20"/>
      <c r="M20" s="20">
        <v>0</v>
      </c>
      <c r="N20" s="35"/>
      <c r="O20" s="15"/>
      <c r="P20" s="15"/>
      <c r="Q20" s="15"/>
    </row>
    <row r="21" spans="1:18" s="8" customFormat="1" ht="11.25" customHeight="1" x14ac:dyDescent="0.2">
      <c r="A21" s="4" t="s">
        <v>69</v>
      </c>
      <c r="B21" s="17">
        <v>0</v>
      </c>
      <c r="C21" s="17">
        <v>0</v>
      </c>
      <c r="D21" s="17"/>
      <c r="E21" s="17"/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/>
      <c r="M21" s="17">
        <v>0</v>
      </c>
      <c r="N21" s="37">
        <f>SUM(B21:M21)</f>
        <v>0</v>
      </c>
      <c r="O21" s="15"/>
      <c r="P21" s="15"/>
      <c r="Q21" s="15"/>
    </row>
    <row r="22" spans="1:18" s="8" customFormat="1" ht="11.25" customHeight="1" x14ac:dyDescent="0.2">
      <c r="A22" s="4" t="s">
        <v>37</v>
      </c>
      <c r="B22" s="17">
        <v>183650</v>
      </c>
      <c r="C22" s="17">
        <v>21100</v>
      </c>
      <c r="D22" s="17">
        <v>153900</v>
      </c>
      <c r="E22" s="17">
        <v>360000</v>
      </c>
      <c r="F22" s="17">
        <v>180000</v>
      </c>
      <c r="G22" s="17">
        <v>180000</v>
      </c>
      <c r="H22" s="17">
        <v>180000</v>
      </c>
      <c r="I22" s="17">
        <v>180000</v>
      </c>
      <c r="J22" s="17">
        <v>180000</v>
      </c>
      <c r="K22" s="17">
        <v>180000</v>
      </c>
      <c r="L22" s="17">
        <v>26100</v>
      </c>
      <c r="M22" s="17">
        <v>333900</v>
      </c>
      <c r="N22" s="37">
        <f t="shared" ref="N22:N28" si="4">SUM(B22:M22)</f>
        <v>2158650</v>
      </c>
      <c r="P22" s="15"/>
      <c r="Q22" s="15"/>
      <c r="R22" s="40"/>
    </row>
    <row r="23" spans="1:18" s="8" customFormat="1" ht="11.25" customHeight="1" x14ac:dyDescent="0.2">
      <c r="A23" s="4" t="s">
        <v>38</v>
      </c>
      <c r="B23" s="17">
        <v>392280</v>
      </c>
      <c r="C23" s="17">
        <v>390264</v>
      </c>
      <c r="D23" s="17">
        <v>390264</v>
      </c>
      <c r="E23" s="17">
        <v>407825</v>
      </c>
      <c r="F23" s="17">
        <v>414848</v>
      </c>
      <c r="G23" s="17">
        <v>414848</v>
      </c>
      <c r="H23" s="17">
        <v>414848</v>
      </c>
      <c r="I23" s="17">
        <v>416603</v>
      </c>
      <c r="J23" s="17">
        <v>434159</v>
      </c>
      <c r="K23" s="17">
        <v>434159</v>
      </c>
      <c r="L23" s="17">
        <v>427312</v>
      </c>
      <c r="M23" s="17">
        <v>427312</v>
      </c>
      <c r="N23" s="37">
        <f t="shared" si="4"/>
        <v>4964722</v>
      </c>
      <c r="P23" s="15"/>
      <c r="Q23" s="15"/>
      <c r="R23" s="40"/>
    </row>
    <row r="24" spans="1:18" s="8" customFormat="1" ht="11.25" customHeight="1" x14ac:dyDescent="0.2">
      <c r="A24" s="4" t="s">
        <v>39</v>
      </c>
      <c r="B24" s="17">
        <v>18644</v>
      </c>
      <c r="C24" s="17">
        <v>18571</v>
      </c>
      <c r="D24" s="17">
        <v>18644</v>
      </c>
      <c r="E24" s="17">
        <v>20719</v>
      </c>
      <c r="F24" s="17">
        <v>20572</v>
      </c>
      <c r="G24" s="17">
        <v>20387</v>
      </c>
      <c r="H24" s="17">
        <v>20313</v>
      </c>
      <c r="I24" s="17">
        <v>20239</v>
      </c>
      <c r="J24" s="17">
        <v>20388</v>
      </c>
      <c r="K24" s="17">
        <v>20054</v>
      </c>
      <c r="L24" s="17">
        <v>20054</v>
      </c>
      <c r="M24" s="17">
        <v>19905</v>
      </c>
      <c r="N24" s="37">
        <f t="shared" si="4"/>
        <v>238490</v>
      </c>
      <c r="P24" s="15"/>
      <c r="Q24" s="15"/>
      <c r="R24" s="40"/>
    </row>
    <row r="25" spans="1:18" s="8" customFormat="1" ht="11.25" customHeight="1" x14ac:dyDescent="0.2">
      <c r="A25" s="4" t="s">
        <v>40</v>
      </c>
      <c r="B25" s="17"/>
      <c r="C25" s="17"/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37">
        <f t="shared" si="4"/>
        <v>0</v>
      </c>
      <c r="P25" s="15"/>
      <c r="Q25" s="15"/>
      <c r="R25" s="40"/>
    </row>
    <row r="26" spans="1:18" s="8" customFormat="1" ht="11.25" customHeight="1" x14ac:dyDescent="0.2">
      <c r="A26" s="4" t="s">
        <v>68</v>
      </c>
      <c r="B26" s="17"/>
      <c r="C26" s="17"/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37">
        <f t="shared" si="4"/>
        <v>0</v>
      </c>
      <c r="P26" s="15"/>
      <c r="Q26" s="15"/>
      <c r="R26" s="40"/>
    </row>
    <row r="27" spans="1:18" s="8" customFormat="1" ht="11.25" customHeight="1" x14ac:dyDescent="0.2">
      <c r="A27" s="4" t="s">
        <v>41</v>
      </c>
      <c r="B27" s="17"/>
      <c r="C27" s="17"/>
      <c r="D27" s="17">
        <v>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37">
        <f t="shared" si="4"/>
        <v>0</v>
      </c>
      <c r="P27" s="15"/>
      <c r="Q27" s="15"/>
      <c r="R27" s="40"/>
    </row>
    <row r="28" spans="1:18" s="8" customFormat="1" ht="11.25" customHeight="1" x14ac:dyDescent="0.2">
      <c r="A28" s="4" t="s">
        <v>42</v>
      </c>
      <c r="B28" s="17">
        <v>1356005</v>
      </c>
      <c r="C28" s="17">
        <v>1355932</v>
      </c>
      <c r="D28" s="17">
        <v>1415713</v>
      </c>
      <c r="E28" s="17">
        <v>1415860</v>
      </c>
      <c r="F28" s="17">
        <v>1416045</v>
      </c>
      <c r="G28" s="41">
        <v>1416119</v>
      </c>
      <c r="H28" s="17">
        <v>1416193</v>
      </c>
      <c r="I28" s="17">
        <v>1416044</v>
      </c>
      <c r="J28" s="17">
        <v>1416378</v>
      </c>
      <c r="K28" s="17">
        <v>1416378</v>
      </c>
      <c r="L28" s="17">
        <v>1416527</v>
      </c>
      <c r="M28" s="17">
        <v>1416527</v>
      </c>
      <c r="N28" s="37">
        <f t="shared" si="4"/>
        <v>16873721</v>
      </c>
      <c r="P28" s="15"/>
      <c r="Q28" s="21"/>
      <c r="R28" s="15"/>
    </row>
    <row r="29" spans="1:18" s="8" customFormat="1" ht="11.25" x14ac:dyDescent="0.2">
      <c r="A29" s="2" t="s">
        <v>43</v>
      </c>
      <c r="B29" s="32">
        <f>SUM(B21:B28)</f>
        <v>1950579</v>
      </c>
      <c r="C29" s="32">
        <f t="shared" ref="C29:F29" si="5">SUM(C21:C28)</f>
        <v>1785867</v>
      </c>
      <c r="D29" s="32">
        <f t="shared" si="5"/>
        <v>1978521</v>
      </c>
      <c r="E29" s="32">
        <f>SUM(E21:E28)</f>
        <v>2204404</v>
      </c>
      <c r="F29" s="32">
        <f t="shared" si="5"/>
        <v>2031465</v>
      </c>
      <c r="G29" s="32">
        <f t="shared" ref="G29:M29" si="6">SUM(G20:G28)</f>
        <v>2031354</v>
      </c>
      <c r="H29" s="32">
        <f t="shared" si="6"/>
        <v>2031354</v>
      </c>
      <c r="I29" s="32">
        <f t="shared" si="6"/>
        <v>2032886</v>
      </c>
      <c r="J29" s="32">
        <f t="shared" si="6"/>
        <v>2050925</v>
      </c>
      <c r="K29" s="32">
        <f t="shared" si="6"/>
        <v>2050591</v>
      </c>
      <c r="L29" s="32">
        <f t="shared" si="6"/>
        <v>1889993</v>
      </c>
      <c r="M29" s="32">
        <f t="shared" si="6"/>
        <v>2197644</v>
      </c>
      <c r="N29" s="32">
        <f>SUM(N21:N28)</f>
        <v>24235583</v>
      </c>
      <c r="Q29" s="15"/>
    </row>
    <row r="30" spans="1:18" s="5" customFormat="1" ht="11.25" x14ac:dyDescent="0.2">
      <c r="A30" s="5" t="s">
        <v>44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15"/>
    </row>
    <row r="31" spans="1:18" s="8" customFormat="1" ht="11.25" customHeight="1" x14ac:dyDescent="0.2">
      <c r="A31" s="6" t="s">
        <v>45</v>
      </c>
      <c r="B31" s="20">
        <v>0</v>
      </c>
      <c r="C31" s="20">
        <v>0</v>
      </c>
      <c r="D31" s="20"/>
      <c r="E31" s="20">
        <v>0</v>
      </c>
      <c r="F31" s="20"/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/>
      <c r="M31" s="20">
        <v>0</v>
      </c>
      <c r="N31" s="38">
        <f t="shared" ref="N31:N45" si="7">SUM(B31:M31)</f>
        <v>0</v>
      </c>
      <c r="Q31" s="15"/>
    </row>
    <row r="32" spans="1:18" s="8" customFormat="1" ht="11.25" customHeight="1" x14ac:dyDescent="0.2">
      <c r="A32" s="7" t="s">
        <v>46</v>
      </c>
      <c r="B32" s="17">
        <v>0</v>
      </c>
      <c r="C32" s="17">
        <v>0</v>
      </c>
      <c r="D32" s="17">
        <v>0</v>
      </c>
      <c r="E32" s="17">
        <v>0</v>
      </c>
      <c r="F32" s="17"/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37">
        <f t="shared" si="7"/>
        <v>0</v>
      </c>
      <c r="Q32" s="15"/>
    </row>
    <row r="33" spans="1:17" s="8" customFormat="1" ht="11.25" customHeight="1" x14ac:dyDescent="0.2">
      <c r="A33" s="7" t="s">
        <v>47</v>
      </c>
      <c r="B33" s="17">
        <v>0</v>
      </c>
      <c r="C33" s="17">
        <v>0</v>
      </c>
      <c r="D33" s="17">
        <v>0</v>
      </c>
      <c r="E33" s="17">
        <v>0</v>
      </c>
      <c r="F33" s="17"/>
      <c r="G33" s="17">
        <v>0</v>
      </c>
      <c r="H33" s="17"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37">
        <f t="shared" si="7"/>
        <v>0</v>
      </c>
      <c r="Q33" s="15"/>
    </row>
    <row r="34" spans="1:17" s="8" customFormat="1" ht="11.25" customHeight="1" x14ac:dyDescent="0.2">
      <c r="A34" s="7" t="s">
        <v>48</v>
      </c>
      <c r="B34" s="17">
        <v>12495</v>
      </c>
      <c r="C34" s="17">
        <v>12492</v>
      </c>
      <c r="D34" s="17">
        <v>12495</v>
      </c>
      <c r="E34" s="17">
        <v>24990</v>
      </c>
      <c r="F34" s="41">
        <v>8746</v>
      </c>
      <c r="G34" s="17">
        <v>2208</v>
      </c>
      <c r="H34" s="17">
        <v>7356</v>
      </c>
      <c r="I34" s="17">
        <v>7355</v>
      </c>
      <c r="J34" s="17">
        <v>7355</v>
      </c>
      <c r="K34" s="17">
        <v>7355</v>
      </c>
      <c r="L34" s="17">
        <v>7459</v>
      </c>
      <c r="M34" s="17">
        <v>7459</v>
      </c>
      <c r="N34" s="37">
        <f t="shared" si="7"/>
        <v>117765</v>
      </c>
      <c r="Q34" s="15"/>
    </row>
    <row r="35" spans="1:17" s="8" customFormat="1" ht="11.25" customHeight="1" x14ac:dyDescent="0.2">
      <c r="A35" s="7" t="s">
        <v>49</v>
      </c>
      <c r="B35" s="17">
        <v>150000</v>
      </c>
      <c r="C35" s="17">
        <v>0</v>
      </c>
      <c r="D35" s="17">
        <v>0</v>
      </c>
      <c r="E35" s="17">
        <v>0</v>
      </c>
      <c r="F35" s="17">
        <v>0</v>
      </c>
      <c r="G35" s="17">
        <v>-150000</v>
      </c>
      <c r="H35" s="17">
        <v>150000</v>
      </c>
      <c r="I35" s="17"/>
      <c r="J35" s="17">
        <v>0</v>
      </c>
      <c r="K35" s="17">
        <v>0</v>
      </c>
      <c r="L35" s="17">
        <v>0</v>
      </c>
      <c r="M35" s="17">
        <v>-150000</v>
      </c>
      <c r="N35" s="37">
        <f t="shared" si="7"/>
        <v>0</v>
      </c>
    </row>
    <row r="36" spans="1:17" s="8" customFormat="1" ht="11.25" customHeight="1" x14ac:dyDescent="0.2">
      <c r="A36" s="7" t="s">
        <v>50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  <c r="H36" s="17"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37">
        <f t="shared" si="7"/>
        <v>0</v>
      </c>
      <c r="P36" s="15"/>
      <c r="Q36" s="15"/>
    </row>
    <row r="37" spans="1:17" s="8" customFormat="1" ht="11.25" customHeight="1" x14ac:dyDescent="0.2">
      <c r="A37" s="7" t="s">
        <v>51</v>
      </c>
      <c r="B37" s="17">
        <v>0</v>
      </c>
      <c r="C37" s="17">
        <v>0</v>
      </c>
      <c r="D37" s="17">
        <v>0</v>
      </c>
      <c r="E37" s="17">
        <v>0</v>
      </c>
      <c r="F37" s="17">
        <v>0</v>
      </c>
      <c r="G37" s="17">
        <v>0</v>
      </c>
      <c r="H37" s="17"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37">
        <f t="shared" si="7"/>
        <v>0</v>
      </c>
      <c r="P37" s="15"/>
      <c r="Q37" s="15"/>
    </row>
    <row r="38" spans="1:17" s="8" customFormat="1" ht="11.25" customHeight="1" x14ac:dyDescent="0.2">
      <c r="A38" s="7" t="s">
        <v>52</v>
      </c>
      <c r="B38" s="17">
        <v>0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37">
        <f t="shared" si="7"/>
        <v>0</v>
      </c>
      <c r="P38" s="15"/>
      <c r="Q38" s="15"/>
    </row>
    <row r="39" spans="1:17" s="8" customFormat="1" ht="11.25" customHeight="1" x14ac:dyDescent="0.2">
      <c r="A39" s="7" t="s">
        <v>53</v>
      </c>
      <c r="B39" s="17">
        <v>0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37">
        <f t="shared" si="7"/>
        <v>0</v>
      </c>
      <c r="Q39" s="15"/>
    </row>
    <row r="40" spans="1:17" s="8" customFormat="1" ht="11.25" customHeight="1" x14ac:dyDescent="0.2">
      <c r="A40" s="7" t="s">
        <v>54</v>
      </c>
      <c r="B40" s="17">
        <v>0</v>
      </c>
      <c r="C40" s="17">
        <v>0</v>
      </c>
      <c r="D40" s="17">
        <v>0</v>
      </c>
      <c r="E40" s="17">
        <v>0</v>
      </c>
      <c r="F40" s="17">
        <v>0</v>
      </c>
      <c r="G40" s="17">
        <v>0</v>
      </c>
      <c r="H40" s="17"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37">
        <f t="shared" si="7"/>
        <v>0</v>
      </c>
    </row>
    <row r="41" spans="1:17" s="8" customFormat="1" ht="11.25" customHeight="1" x14ac:dyDescent="0.2">
      <c r="A41" s="7" t="s">
        <v>55</v>
      </c>
      <c r="B41" s="17">
        <v>0</v>
      </c>
      <c r="C41" s="17">
        <v>120400</v>
      </c>
      <c r="D41" s="17">
        <v>185600</v>
      </c>
      <c r="E41" s="17">
        <v>110000</v>
      </c>
      <c r="F41" s="41">
        <v>67430</v>
      </c>
      <c r="G41" s="17">
        <v>128200</v>
      </c>
      <c r="H41" s="17">
        <v>90800</v>
      </c>
      <c r="I41" s="17">
        <v>86800</v>
      </c>
      <c r="J41" s="17">
        <v>76400</v>
      </c>
      <c r="K41" s="17">
        <v>199795</v>
      </c>
      <c r="L41" s="17">
        <v>154800</v>
      </c>
      <c r="M41" s="17">
        <v>118698</v>
      </c>
      <c r="N41" s="37">
        <f t="shared" si="7"/>
        <v>1338923</v>
      </c>
    </row>
    <row r="42" spans="1:17" s="8" customFormat="1" ht="11.25" customHeight="1" x14ac:dyDescent="0.2">
      <c r="A42" s="7" t="s">
        <v>56</v>
      </c>
      <c r="B42" s="17">
        <v>0</v>
      </c>
      <c r="C42" s="17">
        <v>20450</v>
      </c>
      <c r="D42" s="17">
        <v>37980</v>
      </c>
      <c r="E42" s="17">
        <v>17900</v>
      </c>
      <c r="F42" s="41">
        <v>27990</v>
      </c>
      <c r="G42" s="17">
        <v>27400</v>
      </c>
      <c r="H42" s="17">
        <v>15430</v>
      </c>
      <c r="I42" s="17">
        <v>32500</v>
      </c>
      <c r="J42" s="17">
        <v>11700</v>
      </c>
      <c r="K42" s="17">
        <v>38390</v>
      </c>
      <c r="L42" s="17">
        <v>28400</v>
      </c>
      <c r="M42" s="17">
        <v>38600</v>
      </c>
      <c r="N42" s="37">
        <f t="shared" si="7"/>
        <v>296740</v>
      </c>
    </row>
    <row r="43" spans="1:17" s="8" customFormat="1" ht="11.25" customHeight="1" x14ac:dyDescent="0.2">
      <c r="A43" s="7" t="s">
        <v>57</v>
      </c>
      <c r="B43" s="17">
        <v>0</v>
      </c>
      <c r="C43" s="17">
        <v>0</v>
      </c>
      <c r="D43" s="17">
        <v>0</v>
      </c>
      <c r="E43" s="17">
        <v>0</v>
      </c>
      <c r="F43" s="17">
        <v>0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37">
        <f t="shared" si="7"/>
        <v>0</v>
      </c>
    </row>
    <row r="44" spans="1:17" s="8" customFormat="1" ht="11.25" customHeight="1" x14ac:dyDescent="0.2">
      <c r="A44" s="7" t="s">
        <v>58</v>
      </c>
      <c r="B44" s="17">
        <v>49625</v>
      </c>
      <c r="C44" s="17">
        <v>50000</v>
      </c>
      <c r="D44" s="17">
        <v>7250</v>
      </c>
      <c r="E44" s="17">
        <v>92750</v>
      </c>
      <c r="F44" s="41">
        <v>50000</v>
      </c>
      <c r="G44" s="17">
        <v>50000</v>
      </c>
      <c r="H44" s="17">
        <v>50000</v>
      </c>
      <c r="I44" s="17">
        <v>50000</v>
      </c>
      <c r="J44" s="17">
        <v>50000</v>
      </c>
      <c r="K44" s="17">
        <v>50000</v>
      </c>
      <c r="L44" s="17">
        <v>7250</v>
      </c>
      <c r="M44" s="17">
        <v>724574</v>
      </c>
      <c r="N44" s="37">
        <f t="shared" si="7"/>
        <v>1231449</v>
      </c>
    </row>
    <row r="45" spans="1:17" s="8" customFormat="1" ht="11.25" customHeight="1" x14ac:dyDescent="0.2">
      <c r="A45" s="7" t="s">
        <v>70</v>
      </c>
      <c r="B45" s="17">
        <v>598628</v>
      </c>
      <c r="C45" s="17">
        <v>2562647</v>
      </c>
      <c r="D45" s="17">
        <v>1862644</v>
      </c>
      <c r="E45" s="17">
        <v>362644</v>
      </c>
      <c r="F45" s="41">
        <v>362644</v>
      </c>
      <c r="G45" s="17">
        <v>362644</v>
      </c>
      <c r="H45" s="17">
        <v>362644</v>
      </c>
      <c r="I45" s="17">
        <v>362644</v>
      </c>
      <c r="J45" s="17">
        <v>362644</v>
      </c>
      <c r="K45" s="17">
        <v>362644</v>
      </c>
      <c r="L45" s="17">
        <v>424196</v>
      </c>
      <c r="M45" s="17">
        <v>362644</v>
      </c>
      <c r="N45" s="37">
        <f t="shared" si="7"/>
        <v>8349267</v>
      </c>
    </row>
    <row r="46" spans="1:17" s="8" customFormat="1" ht="11.25" customHeight="1" x14ac:dyDescent="0.2">
      <c r="A46" s="7" t="s">
        <v>59</v>
      </c>
      <c r="B46" s="17">
        <v>0</v>
      </c>
      <c r="C46" s="17">
        <v>0</v>
      </c>
      <c r="D46" s="17">
        <v>0</v>
      </c>
      <c r="E46" s="17">
        <v>0</v>
      </c>
      <c r="F46" s="17">
        <v>0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/>
      <c r="M46" s="17">
        <v>0</v>
      </c>
      <c r="N46" s="37">
        <f>SUM(B46:M46)</f>
        <v>0</v>
      </c>
    </row>
    <row r="47" spans="1:17" s="5" customFormat="1" ht="11.25" x14ac:dyDescent="0.2">
      <c r="A47" s="2" t="s">
        <v>60</v>
      </c>
      <c r="B47" s="32">
        <f t="shared" ref="B47:N47" si="8">SUM(B31:B46)</f>
        <v>810748</v>
      </c>
      <c r="C47" s="32">
        <f t="shared" si="8"/>
        <v>2765989</v>
      </c>
      <c r="D47" s="32">
        <f t="shared" si="8"/>
        <v>2105969</v>
      </c>
      <c r="E47" s="32">
        <f t="shared" si="8"/>
        <v>608284</v>
      </c>
      <c r="F47" s="32">
        <f t="shared" si="8"/>
        <v>516810</v>
      </c>
      <c r="G47" s="32">
        <f t="shared" si="8"/>
        <v>420452</v>
      </c>
      <c r="H47" s="32">
        <f t="shared" si="8"/>
        <v>676230</v>
      </c>
      <c r="I47" s="32">
        <f t="shared" si="8"/>
        <v>539299</v>
      </c>
      <c r="J47" s="32">
        <f t="shared" si="8"/>
        <v>508099</v>
      </c>
      <c r="K47" s="32">
        <f t="shared" si="8"/>
        <v>658184</v>
      </c>
      <c r="L47" s="32">
        <f t="shared" si="8"/>
        <v>622105</v>
      </c>
      <c r="M47" s="32">
        <f t="shared" si="8"/>
        <v>1101975</v>
      </c>
      <c r="N47" s="32">
        <f t="shared" si="8"/>
        <v>11334144</v>
      </c>
    </row>
    <row r="48" spans="1:17" s="8" customFormat="1" ht="11.25" x14ac:dyDescent="0.2">
      <c r="A48" s="5" t="s">
        <v>61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7" s="8" customFormat="1" ht="11.25" customHeight="1" x14ac:dyDescent="0.2">
      <c r="A49" s="22" t="s">
        <v>62</v>
      </c>
      <c r="B49" s="23"/>
      <c r="C49" s="20"/>
      <c r="D49" s="23"/>
      <c r="E49" s="20">
        <v>213390</v>
      </c>
      <c r="F49" s="23">
        <v>0</v>
      </c>
      <c r="G49" s="20">
        <v>0</v>
      </c>
      <c r="H49" s="23"/>
      <c r="I49" s="20"/>
      <c r="J49" s="23"/>
      <c r="K49" s="20"/>
      <c r="L49" s="23"/>
      <c r="M49" s="20">
        <v>0</v>
      </c>
      <c r="N49" s="38">
        <f>SUM(B49:M49)</f>
        <v>213390</v>
      </c>
    </row>
    <row r="50" spans="1:17" s="8" customFormat="1" ht="11.25" customHeight="1" x14ac:dyDescent="0.2">
      <c r="A50" s="24" t="s">
        <v>63</v>
      </c>
      <c r="B50" s="25">
        <v>0</v>
      </c>
      <c r="C50" s="19">
        <v>0</v>
      </c>
      <c r="D50" s="25">
        <v>0</v>
      </c>
      <c r="E50" s="19">
        <v>0</v>
      </c>
      <c r="F50" s="25">
        <v>0</v>
      </c>
      <c r="G50" s="19">
        <v>0</v>
      </c>
      <c r="H50" s="25">
        <v>0</v>
      </c>
      <c r="I50" s="19">
        <v>0</v>
      </c>
      <c r="J50" s="25"/>
      <c r="K50" s="19">
        <v>0</v>
      </c>
      <c r="L50" s="25">
        <v>0</v>
      </c>
      <c r="M50" s="19">
        <v>0</v>
      </c>
      <c r="N50" s="39">
        <f>SUM(B50:M50)</f>
        <v>0</v>
      </c>
      <c r="Q50" s="15"/>
    </row>
    <row r="51" spans="1:17" s="8" customFormat="1" ht="11.25" customHeight="1" x14ac:dyDescent="0.2">
      <c r="A51" s="2" t="s">
        <v>64</v>
      </c>
      <c r="B51" s="31">
        <f>SUM(B49:B50)</f>
        <v>0</v>
      </c>
      <c r="C51" s="31">
        <f t="shared" ref="C51:M51" si="9">SUM(C49:C50)</f>
        <v>0</v>
      </c>
      <c r="D51" s="31">
        <f t="shared" si="9"/>
        <v>0</v>
      </c>
      <c r="E51" s="31">
        <f t="shared" si="9"/>
        <v>213390</v>
      </c>
      <c r="F51" s="31">
        <f t="shared" si="9"/>
        <v>0</v>
      </c>
      <c r="G51" s="31">
        <f t="shared" si="9"/>
        <v>0</v>
      </c>
      <c r="H51" s="31">
        <f t="shared" si="9"/>
        <v>0</v>
      </c>
      <c r="I51" s="31">
        <f t="shared" si="9"/>
        <v>0</v>
      </c>
      <c r="J51" s="31">
        <f t="shared" si="9"/>
        <v>0</v>
      </c>
      <c r="K51" s="31">
        <f t="shared" si="9"/>
        <v>0</v>
      </c>
      <c r="L51" s="31">
        <f t="shared" si="9"/>
        <v>0</v>
      </c>
      <c r="M51" s="33">
        <f t="shared" si="9"/>
        <v>0</v>
      </c>
      <c r="N51" s="39">
        <f>SUM(B51:M51)</f>
        <v>213390</v>
      </c>
    </row>
    <row r="52" spans="1:17" s="8" customFormat="1" ht="11.25" customHeight="1" x14ac:dyDescent="0.2">
      <c r="A52" s="2" t="s">
        <v>65</v>
      </c>
      <c r="B52" s="32">
        <f t="shared" ref="B52:M52" si="10">B29+B47+B51</f>
        <v>2761327</v>
      </c>
      <c r="C52" s="32">
        <f t="shared" si="10"/>
        <v>4551856</v>
      </c>
      <c r="D52" s="32">
        <f t="shared" si="10"/>
        <v>4084490</v>
      </c>
      <c r="E52" s="32">
        <f t="shared" si="10"/>
        <v>3026078</v>
      </c>
      <c r="F52" s="32">
        <f t="shared" si="10"/>
        <v>2548275</v>
      </c>
      <c r="G52" s="32">
        <f t="shared" si="10"/>
        <v>2451806</v>
      </c>
      <c r="H52" s="32">
        <f t="shared" si="10"/>
        <v>2707584</v>
      </c>
      <c r="I52" s="32">
        <f t="shared" si="10"/>
        <v>2572185</v>
      </c>
      <c r="J52" s="32">
        <f t="shared" si="10"/>
        <v>2559024</v>
      </c>
      <c r="K52" s="32">
        <f t="shared" si="10"/>
        <v>2708775</v>
      </c>
      <c r="L52" s="32">
        <f t="shared" si="10"/>
        <v>2512098</v>
      </c>
      <c r="M52" s="34">
        <f t="shared" si="10"/>
        <v>3299619</v>
      </c>
      <c r="N52" s="32">
        <f>SUM(B52:M52)</f>
        <v>35783117</v>
      </c>
    </row>
    <row r="53" spans="1:17" s="8" customFormat="1" ht="11.25" customHeight="1" x14ac:dyDescent="0.2">
      <c r="A53" s="2" t="s">
        <v>66</v>
      </c>
      <c r="B53" s="32">
        <f t="shared" ref="B53:M53" si="11">B18-B52</f>
        <v>4435369</v>
      </c>
      <c r="C53" s="32">
        <f t="shared" si="11"/>
        <v>3509959</v>
      </c>
      <c r="D53" s="32">
        <f t="shared" si="11"/>
        <v>3051915</v>
      </c>
      <c r="E53" s="32">
        <f t="shared" si="11"/>
        <v>3652283</v>
      </c>
      <c r="F53" s="32">
        <f t="shared" si="11"/>
        <v>4730454</v>
      </c>
      <c r="G53" s="32">
        <f t="shared" si="11"/>
        <v>5905094</v>
      </c>
      <c r="H53" s="32">
        <f t="shared" si="11"/>
        <v>6823956</v>
      </c>
      <c r="I53" s="32">
        <f t="shared" si="11"/>
        <v>7878217</v>
      </c>
      <c r="J53" s="32">
        <f t="shared" si="11"/>
        <v>8945639</v>
      </c>
      <c r="K53" s="32">
        <f t="shared" si="11"/>
        <v>9863310</v>
      </c>
      <c r="L53" s="32">
        <f t="shared" si="11"/>
        <v>11039210</v>
      </c>
      <c r="M53" s="32">
        <f t="shared" si="11"/>
        <v>11366037</v>
      </c>
      <c r="N53" s="32">
        <f>N17-N52+N6</f>
        <v>11366037</v>
      </c>
    </row>
    <row r="54" spans="1:17" s="8" customFormat="1" ht="11.25" x14ac:dyDescent="0.2"/>
    <row r="55" spans="1:17" s="8" customFormat="1" ht="11.25" x14ac:dyDescent="0.2"/>
    <row r="56" spans="1:17" s="8" customFormat="1" ht="30.75" customHeight="1" x14ac:dyDescent="0.2">
      <c r="A56" s="29"/>
      <c r="B56" s="29"/>
      <c r="C56" s="29"/>
      <c r="I56" s="29"/>
      <c r="J56" s="29"/>
      <c r="K56" s="29"/>
      <c r="L56" s="29"/>
      <c r="M56" s="29"/>
    </row>
    <row r="57" spans="1:17" s="8" customFormat="1" ht="11.25" x14ac:dyDescent="0.2">
      <c r="A57" s="44" t="s">
        <v>67</v>
      </c>
      <c r="B57" s="44"/>
      <c r="C57" s="44"/>
      <c r="F57" s="27" t="s">
        <v>75</v>
      </c>
      <c r="I57" s="44" t="s">
        <v>71</v>
      </c>
      <c r="J57" s="44"/>
      <c r="K57" s="44"/>
      <c r="L57" s="44"/>
      <c r="M57" s="44"/>
      <c r="N57" s="28"/>
    </row>
  </sheetData>
  <mergeCells count="12">
    <mergeCell ref="I57:M57"/>
    <mergeCell ref="I4:J4"/>
    <mergeCell ref="K4:L4"/>
    <mergeCell ref="A57:C57"/>
    <mergeCell ref="A1:N1"/>
    <mergeCell ref="B3:D3"/>
    <mergeCell ref="E3:H3"/>
    <mergeCell ref="I3:J3"/>
    <mergeCell ref="K3:L3"/>
    <mergeCell ref="M3:N4"/>
    <mergeCell ref="B4:D4"/>
    <mergeCell ref="E4:H4"/>
  </mergeCells>
  <printOptions horizontalCentered="1"/>
  <pageMargins left="0.76" right="0.2" top="0.23622047244094491" bottom="0.23622047244094491" header="0" footer="0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44" sqref="D44"/>
    </sheetView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PIE REDES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Orellana</dc:creator>
  <cp:lastModifiedBy>contabilidad</cp:lastModifiedBy>
  <cp:lastPrinted>2023-03-14T14:26:20Z</cp:lastPrinted>
  <dcterms:created xsi:type="dcterms:W3CDTF">2013-04-17T13:16:46Z</dcterms:created>
  <dcterms:modified xsi:type="dcterms:W3CDTF">2026-04-14T16:59:54Z</dcterms:modified>
</cp:coreProperties>
</file>