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pru\OneDrive\Escritorio\Año 2025\Balances 2025\"/>
    </mc:Choice>
  </mc:AlternateContent>
  <bookViews>
    <workbookView xWindow="0" yWindow="0" windowWidth="28770" windowHeight="12180"/>
  </bookViews>
  <sheets>
    <sheet name="BALANCE PIE DIALOGOS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M51" i="1" l="1"/>
  <c r="L51" i="1"/>
  <c r="K51" i="1"/>
  <c r="J51" i="1"/>
  <c r="I51" i="1"/>
  <c r="H51" i="1"/>
  <c r="G51" i="1"/>
  <c r="F51" i="1"/>
  <c r="E51" i="1"/>
  <c r="D51" i="1"/>
  <c r="C51" i="1"/>
  <c r="N50" i="1"/>
  <c r="N49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M29" i="1"/>
  <c r="L29" i="1"/>
  <c r="K29" i="1"/>
  <c r="K52" i="1" s="1"/>
  <c r="J29" i="1"/>
  <c r="I29" i="1"/>
  <c r="I52" i="1" s="1"/>
  <c r="H29" i="1"/>
  <c r="H52" i="1" s="1"/>
  <c r="G29" i="1"/>
  <c r="F29" i="1"/>
  <c r="F52" i="1" s="1"/>
  <c r="E29" i="1"/>
  <c r="D29" i="1"/>
  <c r="C29" i="1"/>
  <c r="C52" i="1" s="1"/>
  <c r="B29" i="1"/>
  <c r="N28" i="1"/>
  <c r="N27" i="1"/>
  <c r="N26" i="1"/>
  <c r="N25" i="1"/>
  <c r="N24" i="1"/>
  <c r="N23" i="1"/>
  <c r="N22" i="1"/>
  <c r="N21" i="1"/>
  <c r="B18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N15" i="1"/>
  <c r="N14" i="1"/>
  <c r="N13" i="1"/>
  <c r="N12" i="1"/>
  <c r="N11" i="1"/>
  <c r="N10" i="1"/>
  <c r="N8" i="1"/>
  <c r="N6" i="1"/>
  <c r="N47" i="1" l="1"/>
  <c r="G52" i="1"/>
  <c r="N29" i="1"/>
  <c r="B52" i="1"/>
  <c r="B53" i="1" s="1"/>
  <c r="C6" i="1" s="1"/>
  <c r="C18" i="1" s="1"/>
  <c r="C53" i="1" s="1"/>
  <c r="D6" i="1" s="1"/>
  <c r="D18" i="1" s="1"/>
  <c r="D53" i="1" s="1"/>
  <c r="E6" i="1" s="1"/>
  <c r="E18" i="1" s="1"/>
  <c r="E53" i="1" s="1"/>
  <c r="F6" i="1" s="1"/>
  <c r="F18" i="1" s="1"/>
  <c r="F53" i="1" s="1"/>
  <c r="G6" i="1" s="1"/>
  <c r="G18" i="1" s="1"/>
  <c r="G53" i="1" s="1"/>
  <c r="H6" i="1" s="1"/>
  <c r="H18" i="1" s="1"/>
  <c r="H53" i="1" s="1"/>
  <c r="I6" i="1" s="1"/>
  <c r="I18" i="1" s="1"/>
  <c r="I53" i="1" s="1"/>
  <c r="J6" i="1" s="1"/>
  <c r="J18" i="1" s="1"/>
  <c r="J53" i="1" s="1"/>
  <c r="K6" i="1" s="1"/>
  <c r="K18" i="1" s="1"/>
  <c r="K53" i="1" s="1"/>
  <c r="L6" i="1" s="1"/>
  <c r="L18" i="1" s="1"/>
  <c r="L53" i="1" s="1"/>
  <c r="M6" i="1" s="1"/>
  <c r="M18" i="1" s="1"/>
  <c r="M53" i="1" s="1"/>
  <c r="J52" i="1"/>
  <c r="D52" i="1"/>
  <c r="L52" i="1"/>
  <c r="N51" i="1"/>
  <c r="N17" i="1"/>
  <c r="E52" i="1"/>
  <c r="M52" i="1"/>
  <c r="N18" i="1"/>
  <c r="N52" i="1"/>
  <c r="N53" i="1" s="1"/>
</calcChain>
</file>

<file path=xl/sharedStrings.xml><?xml version="1.0" encoding="utf-8"?>
<sst xmlns="http://schemas.openxmlformats.org/spreadsheetml/2006/main" count="79" uniqueCount="78">
  <si>
    <t xml:space="preserve">B A L A N C E </t>
  </si>
  <si>
    <t xml:space="preserve"> </t>
  </si>
  <si>
    <t xml:space="preserve">   Región                                    3</t>
  </si>
  <si>
    <t>Nombre del Establecimiento:</t>
  </si>
  <si>
    <t>P. I. E.  DIALOGOS</t>
  </si>
  <si>
    <t xml:space="preserve">   Mes de inicio</t>
  </si>
  <si>
    <t>AÑO 2025</t>
  </si>
  <si>
    <t xml:space="preserve">   Código del Establec.      1030388  </t>
  </si>
  <si>
    <t>Nombre de la Institucion:</t>
  </si>
  <si>
    <t>FUNDACION I. E. P.</t>
  </si>
  <si>
    <t xml:space="preserve">   Mes de término</t>
  </si>
  <si>
    <t>Diciembre</t>
  </si>
  <si>
    <t>PERIODO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</si>
  <si>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</si>
  <si>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</si>
  <si>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</si>
  <si>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</si>
  <si>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</si>
  <si>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</si>
  <si>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</si>
  <si>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</si>
  <si>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</si>
  <si>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</si>
  <si>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</si>
  <si>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</si>
  <si>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</si>
  <si>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SALDO ANTERIOR</t>
  </si>
  <si>
    <t>INGRESOS</t>
  </si>
  <si>
    <t xml:space="preserve">   A)  Transferencia (Subvención)</t>
  </si>
  <si>
    <t xml:space="preserve">   B) Otros aportes SENAME</t>
  </si>
  <si>
    <t xml:space="preserve">        b1) Aguinaldos</t>
  </si>
  <si>
    <t xml:space="preserve">        b2) Bonos</t>
  </si>
  <si>
    <t xml:space="preserve">        b3) Incentivos</t>
  </si>
  <si>
    <t xml:space="preserve">   C) Ingresos distintos de Subvención</t>
  </si>
  <si>
    <t xml:space="preserve">       c1) Aportes Institucionales</t>
  </si>
  <si>
    <t xml:space="preserve">       c2) Donaciones </t>
  </si>
  <si>
    <t xml:space="preserve">       c3) Otros</t>
  </si>
  <si>
    <t>Total de Ingresos del período</t>
  </si>
  <si>
    <t>Total disponible</t>
  </si>
  <si>
    <t>EGRESOS</t>
  </si>
  <si>
    <t>GASTOS EN PERSONAL</t>
  </si>
  <si>
    <t>- Aguinaldos y bonos</t>
  </si>
  <si>
    <t>- Honorarios</t>
  </si>
  <si>
    <t>- Imposiciones</t>
  </si>
  <si>
    <t>- Impuesto único</t>
  </si>
  <si>
    <t>- Impuesto 2º categoría</t>
  </si>
  <si>
    <t>- Indemnización</t>
  </si>
  <si>
    <t>- Otros</t>
  </si>
  <si>
    <t>- Sueldos</t>
  </si>
  <si>
    <t>Total Gastos en Personal</t>
  </si>
  <si>
    <t>GASTOS DE OPERACIÓN</t>
  </si>
  <si>
    <t xml:space="preserve">- Alimentación </t>
  </si>
  <si>
    <t>- Capacitación</t>
  </si>
  <si>
    <t>- Combustibles y Lubricantes</t>
  </si>
  <si>
    <t>- Consumos básicos</t>
  </si>
  <si>
    <t>- Cuentas por rendir</t>
  </si>
  <si>
    <t>- Deporte y recreación</t>
  </si>
  <si>
    <t>- Educación</t>
  </si>
  <si>
    <t>- Mantenciones y reparaciones</t>
  </si>
  <si>
    <t>- Materiales de oficina</t>
  </si>
  <si>
    <t xml:space="preserve">- Materiales y útiles de aseo </t>
  </si>
  <si>
    <t>- Movilización</t>
  </si>
  <si>
    <t>- Otros gastos</t>
  </si>
  <si>
    <t>- Salud e higiene</t>
  </si>
  <si>
    <t>- Servicios generales</t>
  </si>
  <si>
    <t>- Traspasos</t>
  </si>
  <si>
    <t>- Vestuario y calzado</t>
  </si>
  <si>
    <t>Total Gastos de Operación</t>
  </si>
  <si>
    <t>GASTOS DE INVERSION</t>
  </si>
  <si>
    <t>- Equipamiento</t>
  </si>
  <si>
    <t>- Infraestructura</t>
  </si>
  <si>
    <t>Total Gastos de Inversión</t>
  </si>
  <si>
    <t>Total egresos</t>
  </si>
  <si>
    <t>TOTAL SALDO CUENTA CORRIENTE</t>
  </si>
  <si>
    <t>Firma y timbre Director (a) establecimiento</t>
  </si>
  <si>
    <t>Enero a Dic. 2025</t>
  </si>
  <si>
    <t>Firma y Timbre Director Ejecutivo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</si>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</sst>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8"/>
      <name val="Arial"/>
      <charset val="134"/>
    </font>
    <font>
      <sz val="8"/>
      <name val="Arial"/>
      <charset val="134"/>
    </font>
    <font>
      <b/>
      <i/>
      <sz val="8"/>
      <name val="Arial"/>
      <charset val="13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/>
    <xf numFmtId="3" fontId="1" fillId="3" borderId="2" xfId="0" applyNumberFormat="1" applyFont="1" applyFill="1" applyBorder="1"/>
    <xf numFmtId="0" fontId="4" fillId="0" borderId="0" xfId="0" applyFont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/>
    <xf numFmtId="0" fontId="2" fillId="0" borderId="6" xfId="0" applyFont="1" applyBorder="1"/>
    <xf numFmtId="3" fontId="2" fillId="0" borderId="6" xfId="0" applyNumberFormat="1" applyFont="1" applyBorder="1" applyAlignment="1">
      <alignment horizontal="right"/>
    </xf>
    <xf numFmtId="3" fontId="1" fillId="3" borderId="6" xfId="0" applyNumberFormat="1" applyFont="1" applyFill="1" applyBorder="1" applyAlignment="1">
      <alignment horizontal="right"/>
    </xf>
    <xf numFmtId="0" fontId="2" fillId="0" borderId="7" xfId="0" applyFont="1" applyBorder="1"/>
    <xf numFmtId="3" fontId="2" fillId="0" borderId="7" xfId="0" applyNumberFormat="1" applyFont="1" applyBorder="1"/>
    <xf numFmtId="3" fontId="1" fillId="3" borderId="7" xfId="0" applyNumberFormat="1" applyFont="1" applyFill="1" applyBorder="1"/>
    <xf numFmtId="0" fontId="2" fillId="0" borderId="8" xfId="0" applyFont="1" applyBorder="1"/>
    <xf numFmtId="3" fontId="2" fillId="0" borderId="8" xfId="0" applyNumberFormat="1" applyFont="1" applyBorder="1"/>
    <xf numFmtId="0" fontId="1" fillId="0" borderId="6" xfId="0" applyFont="1" applyBorder="1"/>
    <xf numFmtId="3" fontId="2" fillId="0" borderId="6" xfId="0" applyNumberFormat="1" applyFont="1" applyBorder="1"/>
    <xf numFmtId="3" fontId="2" fillId="3" borderId="6" xfId="0" applyNumberFormat="1" applyFont="1" applyFill="1" applyBorder="1"/>
    <xf numFmtId="3" fontId="4" fillId="0" borderId="0" xfId="0" applyNumberFormat="1" applyFont="1"/>
    <xf numFmtId="0" fontId="2" fillId="0" borderId="7" xfId="0" quotePrefix="1" applyFont="1" applyBorder="1"/>
    <xf numFmtId="3" fontId="1" fillId="0" borderId="0" xfId="0" applyNumberFormat="1" applyFont="1"/>
    <xf numFmtId="0" fontId="2" fillId="0" borderId="9" xfId="0" quotePrefix="1" applyFont="1" applyBorder="1"/>
    <xf numFmtId="3" fontId="1" fillId="3" borderId="6" xfId="0" applyNumberFormat="1" applyFont="1" applyFill="1" applyBorder="1"/>
    <xf numFmtId="0" fontId="2" fillId="0" borderId="10" xfId="0" quotePrefix="1" applyFont="1" applyBorder="1"/>
    <xf numFmtId="3" fontId="2" fillId="0" borderId="7" xfId="0" applyNumberFormat="1" applyFont="1" applyBorder="1" applyAlignment="1">
      <alignment horizontal="right" wrapText="1"/>
    </xf>
    <xf numFmtId="3" fontId="2" fillId="0" borderId="7" xfId="0" applyNumberFormat="1" applyFont="1" applyBorder="1" applyAlignment="1">
      <alignment wrapText="1"/>
    </xf>
    <xf numFmtId="3" fontId="2" fillId="2" borderId="7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right" wrapText="1"/>
    </xf>
    <xf numFmtId="3" fontId="2" fillId="2" borderId="7" xfId="0" applyNumberFormat="1" applyFont="1" applyFill="1" applyBorder="1" applyAlignment="1">
      <alignment horizontal="center" wrapText="1"/>
    </xf>
    <xf numFmtId="3" fontId="2" fillId="2" borderId="7" xfId="0" applyNumberFormat="1" applyFont="1" applyFill="1" applyBorder="1" applyAlignment="1">
      <alignment wrapText="1"/>
    </xf>
    <xf numFmtId="0" fontId="2" fillId="0" borderId="6" xfId="0" quotePrefix="1" applyFont="1" applyBorder="1"/>
    <xf numFmtId="3" fontId="2" fillId="0" borderId="11" xfId="0" applyNumberFormat="1" applyFont="1" applyBorder="1"/>
    <xf numFmtId="0" fontId="2" fillId="0" borderId="8" xfId="0" quotePrefix="1" applyFont="1" applyBorder="1"/>
    <xf numFmtId="3" fontId="2" fillId="0" borderId="1" xfId="0" applyNumberFormat="1" applyFont="1" applyBorder="1"/>
    <xf numFmtId="3" fontId="1" fillId="3" borderId="8" xfId="0" applyNumberFormat="1" applyFont="1" applyFill="1" applyBorder="1"/>
    <xf numFmtId="3" fontId="2" fillId="3" borderId="2" xfId="0" applyNumberFormat="1" applyFont="1" applyFill="1" applyBorder="1"/>
    <xf numFmtId="3" fontId="2" fillId="3" borderId="3" xfId="0" applyNumberFormat="1" applyFont="1" applyFill="1" applyBorder="1"/>
    <xf numFmtId="3" fontId="1" fillId="3" borderId="3" xfId="0" applyNumberFormat="1" applyFont="1" applyFill="1" applyBorder="1"/>
    <xf numFmtId="0" fontId="2" fillId="0" borderId="1" xfId="0" applyFont="1" applyBorder="1"/>
    <xf numFmtId="0" fontId="2" fillId="0" borderId="0" xfId="0" quotePrefix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abSelected="1" workbookViewId="0">
      <selection activeCell="K4" sqref="K4:L4"/>
    </sheetView>
  </sheetViews>
  <sheetFormatPr baseColWidth="10" defaultColWidth="11" defaultRowHeight="15"/>
  <cols>
    <col min="1" max="1" width="26.5703125" customWidth="1"/>
    <col min="2" max="2" width="9.7109375" customWidth="1"/>
    <col min="3" max="3" width="9.85546875" customWidth="1"/>
    <col min="4" max="4" width="9.7109375" customWidth="1"/>
    <col min="5" max="5" width="10" customWidth="1"/>
    <col min="6" max="6" width="9.7109375" customWidth="1"/>
    <col min="7" max="8" width="9.28515625" customWidth="1"/>
    <col min="9" max="9" width="9.5703125" customWidth="1"/>
    <col min="10" max="10" width="9.42578125" customWidth="1"/>
    <col min="11" max="11" width="9.5703125" customWidth="1"/>
    <col min="12" max="12" width="9.28515625" customWidth="1"/>
    <col min="13" max="13" width="10" customWidth="1"/>
    <col min="14" max="14" width="10.28515625" customWidth="1"/>
  </cols>
  <sheetData>
    <row r="1" spans="1:20" s="1" customFormat="1" ht="11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20" s="1" customFormat="1" ht="11.25" customHeight="1">
      <c r="A2" s="2" t="s">
        <v>1</v>
      </c>
    </row>
    <row r="3" spans="1:20" s="1" customFormat="1" ht="12.75" customHeight="1">
      <c r="A3" s="1" t="s">
        <v>2</v>
      </c>
      <c r="B3" s="46" t="s">
        <v>3</v>
      </c>
      <c r="C3" s="46"/>
      <c r="D3" s="46"/>
      <c r="E3" s="48" t="s">
        <v>4</v>
      </c>
      <c r="F3" s="48"/>
      <c r="G3" s="48"/>
      <c r="H3" s="48"/>
      <c r="I3" s="46" t="s">
        <v>5</v>
      </c>
      <c r="J3" s="46"/>
      <c r="K3" s="46" t="s">
        <v>77</v>
      </c>
      <c r="L3" s="46"/>
      <c r="M3" s="49" t="s">
        <v>6</v>
      </c>
      <c r="N3" s="49"/>
    </row>
    <row r="4" spans="1:20" s="1" customFormat="1" ht="11.25">
      <c r="A4" s="3" t="s">
        <v>7</v>
      </c>
      <c r="B4" s="46" t="s">
        <v>8</v>
      </c>
      <c r="C4" s="46"/>
      <c r="D4" s="46"/>
      <c r="E4" s="47" t="s">
        <v>9</v>
      </c>
      <c r="F4" s="47"/>
      <c r="G4" s="47"/>
      <c r="H4" s="47"/>
      <c r="I4" s="51" t="s">
        <v>10</v>
      </c>
      <c r="J4" s="51"/>
      <c r="K4" s="51" t="s">
        <v>11</v>
      </c>
      <c r="L4" s="51"/>
      <c r="M4" s="50"/>
      <c r="N4" s="50"/>
    </row>
    <row r="5" spans="1:20" s="1" customFormat="1" ht="11.25">
      <c r="A5" s="4" t="s">
        <v>12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5" t="s">
        <v>22</v>
      </c>
      <c r="L5" s="5" t="s">
        <v>23</v>
      </c>
      <c r="M5" s="5" t="s">
        <v>24</v>
      </c>
      <c r="N5" s="5" t="s">
        <v>25</v>
      </c>
    </row>
    <row r="6" spans="1:20" s="1" customFormat="1" ht="11.25">
      <c r="A6" s="6" t="s">
        <v>26</v>
      </c>
      <c r="B6" s="7">
        <v>25152532</v>
      </c>
      <c r="C6" s="7">
        <f t="shared" ref="C6:M6" si="0">B53+C7</f>
        <v>24926896</v>
      </c>
      <c r="D6" s="7">
        <f t="shared" si="0"/>
        <v>7136996</v>
      </c>
      <c r="E6" s="7">
        <f t="shared" si="0"/>
        <v>25309017</v>
      </c>
      <c r="F6" s="7">
        <f t="shared" si="0"/>
        <v>48944801</v>
      </c>
      <c r="G6" s="7">
        <f t="shared" si="0"/>
        <v>47985065</v>
      </c>
      <c r="H6" s="7">
        <f t="shared" si="0"/>
        <v>47439023</v>
      </c>
      <c r="I6" s="7">
        <f t="shared" si="0"/>
        <v>47031312</v>
      </c>
      <c r="J6" s="7">
        <f t="shared" si="0"/>
        <v>22420209</v>
      </c>
      <c r="K6" s="7">
        <f t="shared" si="0"/>
        <v>24851032</v>
      </c>
      <c r="L6" s="7">
        <f t="shared" si="0"/>
        <v>24467721</v>
      </c>
      <c r="M6" s="7">
        <f t="shared" si="0"/>
        <v>31759168</v>
      </c>
      <c r="N6" s="7">
        <f>B6</f>
        <v>25152532</v>
      </c>
      <c r="P6" s="8"/>
      <c r="Q6" s="8"/>
    </row>
    <row r="7" spans="1:20" s="1" customFormat="1" ht="11.25">
      <c r="A7" s="4" t="s">
        <v>27</v>
      </c>
      <c r="B7" s="9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12"/>
      <c r="P7" s="12"/>
      <c r="Q7" s="12"/>
      <c r="R7" s="12"/>
      <c r="S7" s="12"/>
      <c r="T7" s="12"/>
    </row>
    <row r="8" spans="1:20" s="1" customFormat="1" ht="11.25" customHeight="1">
      <c r="A8" s="13" t="s">
        <v>28</v>
      </c>
      <c r="B8" s="14">
        <v>38232085</v>
      </c>
      <c r="C8" s="14">
        <v>15389015</v>
      </c>
      <c r="D8" s="14">
        <v>59151527</v>
      </c>
      <c r="E8" s="14">
        <v>60113341</v>
      </c>
      <c r="F8" s="14">
        <v>36789363</v>
      </c>
      <c r="G8" s="14">
        <v>37029817</v>
      </c>
      <c r="H8" s="14">
        <v>36308457</v>
      </c>
      <c r="I8" s="14">
        <v>38712991</v>
      </c>
      <c r="J8" s="14">
        <v>36548911</v>
      </c>
      <c r="K8" s="14">
        <v>35587097</v>
      </c>
      <c r="L8" s="14">
        <v>36068003</v>
      </c>
      <c r="M8" s="14">
        <v>0</v>
      </c>
      <c r="N8" s="15">
        <f>SUM(B8:M8)</f>
        <v>429930607</v>
      </c>
      <c r="O8" s="12"/>
      <c r="P8" s="12"/>
      <c r="Q8" s="12"/>
      <c r="R8" s="12"/>
      <c r="S8" s="12"/>
      <c r="T8" s="12"/>
    </row>
    <row r="9" spans="1:20" s="1" customFormat="1" ht="11.25" customHeight="1">
      <c r="A9" s="16" t="s">
        <v>29</v>
      </c>
      <c r="B9" s="17"/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8"/>
      <c r="O9" s="12"/>
      <c r="P9" s="12"/>
      <c r="Q9" s="12"/>
      <c r="R9" s="12"/>
      <c r="S9" s="12"/>
      <c r="T9" s="12"/>
    </row>
    <row r="10" spans="1:20" s="1" customFormat="1" ht="11.25" customHeight="1">
      <c r="A10" s="16" t="s">
        <v>30</v>
      </c>
      <c r="B10" s="17">
        <v>1733034</v>
      </c>
      <c r="C10" s="17">
        <v>0</v>
      </c>
      <c r="D10" s="17">
        <v>36427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1154844</v>
      </c>
      <c r="M10" s="17">
        <v>0</v>
      </c>
      <c r="N10" s="18">
        <f>SUM(B10:M10)</f>
        <v>2924305</v>
      </c>
      <c r="O10" s="12"/>
      <c r="P10" s="12"/>
      <c r="Q10" s="12"/>
      <c r="R10" s="12"/>
      <c r="T10" s="12"/>
    </row>
    <row r="11" spans="1:20" s="1" customFormat="1" ht="11.25" customHeight="1">
      <c r="A11" s="16" t="s">
        <v>31</v>
      </c>
      <c r="B11" s="17">
        <v>6735736</v>
      </c>
      <c r="C11" s="17">
        <v>0</v>
      </c>
      <c r="D11" s="17">
        <v>199557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8">
        <f t="shared" ref="N11:N16" si="1">SUM(B11:M11)</f>
        <v>6935293</v>
      </c>
      <c r="P11" s="12"/>
      <c r="Q11" s="12"/>
      <c r="R11" s="12"/>
      <c r="T11" s="12"/>
    </row>
    <row r="12" spans="1:20" s="1" customFormat="1" ht="11.25" customHeight="1">
      <c r="A12" s="16" t="s">
        <v>32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8">
        <f t="shared" si="1"/>
        <v>0</v>
      </c>
      <c r="P12" s="12"/>
      <c r="Q12" s="12"/>
      <c r="R12" s="12"/>
      <c r="T12" s="12"/>
    </row>
    <row r="13" spans="1:20" s="1" customFormat="1" ht="11.25" customHeight="1">
      <c r="A13" s="16" t="s">
        <v>33</v>
      </c>
      <c r="B13" s="17"/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8">
        <f t="shared" si="1"/>
        <v>0</v>
      </c>
      <c r="P13" s="12"/>
      <c r="Q13" s="12"/>
      <c r="R13" s="12"/>
      <c r="T13" s="12"/>
    </row>
    <row r="14" spans="1:20" s="1" customFormat="1" ht="11.25" customHeight="1">
      <c r="A14" s="16" t="s">
        <v>34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8">
        <f t="shared" si="1"/>
        <v>0</v>
      </c>
      <c r="P14" s="12"/>
      <c r="Q14" s="12"/>
      <c r="R14" s="12"/>
      <c r="T14" s="12"/>
    </row>
    <row r="15" spans="1:20" s="1" customFormat="1" ht="11.25" customHeight="1">
      <c r="A15" s="16" t="s">
        <v>35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8">
        <f t="shared" si="1"/>
        <v>0</v>
      </c>
      <c r="P15" s="12"/>
      <c r="Q15" s="12"/>
      <c r="R15" s="12"/>
    </row>
    <row r="16" spans="1:20" s="1" customFormat="1" ht="11.25" customHeight="1">
      <c r="A16" s="19" t="s">
        <v>36</v>
      </c>
      <c r="B16" s="20">
        <v>0</v>
      </c>
      <c r="C16" s="20">
        <v>0</v>
      </c>
      <c r="D16" s="20">
        <v>5000000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15000033</v>
      </c>
      <c r="M16" s="20">
        <v>0</v>
      </c>
      <c r="N16" s="18">
        <f t="shared" si="1"/>
        <v>20000033</v>
      </c>
      <c r="P16" s="12"/>
      <c r="Q16" s="12"/>
      <c r="R16" s="12"/>
    </row>
    <row r="17" spans="1:18" s="1" customFormat="1" ht="11.25">
      <c r="A17" s="4" t="s">
        <v>37</v>
      </c>
      <c r="B17" s="7">
        <f>SUM(B8:B16)</f>
        <v>46700855</v>
      </c>
      <c r="C17" s="7">
        <f t="shared" ref="C17:N17" si="2">SUM(C8:C16)</f>
        <v>15389015</v>
      </c>
      <c r="D17" s="7">
        <f t="shared" si="2"/>
        <v>64387511</v>
      </c>
      <c r="E17" s="7">
        <f t="shared" si="2"/>
        <v>60113341</v>
      </c>
      <c r="F17" s="7">
        <f t="shared" si="2"/>
        <v>36789363</v>
      </c>
      <c r="G17" s="7">
        <f t="shared" si="2"/>
        <v>37029817</v>
      </c>
      <c r="H17" s="7">
        <f t="shared" si="2"/>
        <v>36308457</v>
      </c>
      <c r="I17" s="7">
        <f t="shared" si="2"/>
        <v>38712991</v>
      </c>
      <c r="J17" s="7">
        <f t="shared" si="2"/>
        <v>36548911</v>
      </c>
      <c r="K17" s="7">
        <f t="shared" si="2"/>
        <v>35587097</v>
      </c>
      <c r="L17" s="7">
        <f t="shared" si="2"/>
        <v>52222880</v>
      </c>
      <c r="M17" s="7">
        <f t="shared" si="2"/>
        <v>0</v>
      </c>
      <c r="N17" s="7">
        <f t="shared" si="2"/>
        <v>459790238</v>
      </c>
      <c r="P17" s="12"/>
      <c r="Q17" s="12"/>
      <c r="R17" s="12"/>
    </row>
    <row r="18" spans="1:18" s="1" customFormat="1" ht="11.25">
      <c r="A18" s="4" t="s">
        <v>38</v>
      </c>
      <c r="B18" s="7">
        <f>B6+B17</f>
        <v>71853387</v>
      </c>
      <c r="C18" s="7">
        <f>SUM(C6:C16)</f>
        <v>40315911</v>
      </c>
      <c r="D18" s="7">
        <f t="shared" ref="D18:M18" si="3">SUM(D6:D16)</f>
        <v>71524507</v>
      </c>
      <c r="E18" s="7">
        <f t="shared" si="3"/>
        <v>85422358</v>
      </c>
      <c r="F18" s="7">
        <f t="shared" si="3"/>
        <v>85734164</v>
      </c>
      <c r="G18" s="7">
        <f t="shared" si="3"/>
        <v>85014882</v>
      </c>
      <c r="H18" s="7">
        <f t="shared" si="3"/>
        <v>83747480</v>
      </c>
      <c r="I18" s="7">
        <f t="shared" si="3"/>
        <v>85744303</v>
      </c>
      <c r="J18" s="7">
        <f t="shared" si="3"/>
        <v>58969120</v>
      </c>
      <c r="K18" s="7">
        <f t="shared" si="3"/>
        <v>60438129</v>
      </c>
      <c r="L18" s="7">
        <f t="shared" si="3"/>
        <v>76690601</v>
      </c>
      <c r="M18" s="7">
        <f t="shared" si="3"/>
        <v>31759168</v>
      </c>
      <c r="N18" s="7">
        <f>N6+N17</f>
        <v>484942770</v>
      </c>
      <c r="P18" s="12"/>
      <c r="Q18" s="12"/>
      <c r="R18" s="12"/>
    </row>
    <row r="19" spans="1:18" s="1" customFormat="1" ht="11.25">
      <c r="A19" s="4" t="s">
        <v>39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P19" s="12"/>
      <c r="Q19" s="12"/>
      <c r="R19" s="12"/>
    </row>
    <row r="20" spans="1:18" s="1" customFormat="1" ht="11.25" customHeight="1">
      <c r="A20" s="21" t="s">
        <v>40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3"/>
      <c r="O20" s="8"/>
      <c r="P20" s="24"/>
      <c r="Q20" s="24"/>
      <c r="R20" s="12"/>
    </row>
    <row r="21" spans="1:18" s="1" customFormat="1" ht="11.25" customHeight="1">
      <c r="A21" s="25" t="s">
        <v>41</v>
      </c>
      <c r="B21" s="17"/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8">
        <f>SUM(B21:M21)</f>
        <v>0</v>
      </c>
      <c r="O21" s="12"/>
      <c r="P21" s="24"/>
      <c r="Q21" s="24"/>
      <c r="R21" s="24"/>
    </row>
    <row r="22" spans="1:18" s="1" customFormat="1" ht="11.25" customHeight="1">
      <c r="A22" s="25" t="s">
        <v>42</v>
      </c>
      <c r="B22" s="17">
        <v>0</v>
      </c>
      <c r="C22" s="17"/>
      <c r="D22" s="17">
        <v>0</v>
      </c>
      <c r="E22" s="17"/>
      <c r="F22" s="17">
        <v>1016333</v>
      </c>
      <c r="G22" s="17">
        <v>172361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8">
        <f t="shared" ref="N22:N28" si="4">SUM(B22:M22)</f>
        <v>1188694</v>
      </c>
      <c r="O22" s="12"/>
      <c r="P22" s="12"/>
      <c r="Q22" s="12"/>
      <c r="R22" s="12"/>
    </row>
    <row r="23" spans="1:18" s="1" customFormat="1" ht="11.25" customHeight="1">
      <c r="A23" s="25" t="s">
        <v>43</v>
      </c>
      <c r="B23" s="17">
        <v>6702009</v>
      </c>
      <c r="C23" s="17">
        <v>6604088</v>
      </c>
      <c r="D23" s="17">
        <v>5946066</v>
      </c>
      <c r="E23" s="17">
        <v>6408112</v>
      </c>
      <c r="F23" s="17">
        <v>6006510</v>
      </c>
      <c r="G23" s="17">
        <v>6261464</v>
      </c>
      <c r="H23" s="17">
        <v>7000906</v>
      </c>
      <c r="I23" s="17">
        <v>6610795</v>
      </c>
      <c r="J23" s="17">
        <v>4665089</v>
      </c>
      <c r="K23" s="17">
        <v>6103471</v>
      </c>
      <c r="L23" s="17">
        <v>6026275</v>
      </c>
      <c r="M23" s="17">
        <v>0</v>
      </c>
      <c r="N23" s="18">
        <f t="shared" si="4"/>
        <v>68334785</v>
      </c>
      <c r="O23" s="12"/>
      <c r="P23" s="12"/>
      <c r="Q23" s="12"/>
      <c r="R23" s="12"/>
    </row>
    <row r="24" spans="1:18" s="1" customFormat="1" ht="11.25" customHeight="1">
      <c r="A24" s="25" t="s">
        <v>44</v>
      </c>
      <c r="B24" s="17">
        <v>100719</v>
      </c>
      <c r="C24" s="17">
        <v>95934</v>
      </c>
      <c r="D24" s="17">
        <v>81619</v>
      </c>
      <c r="E24" s="17">
        <v>79173</v>
      </c>
      <c r="F24" s="17">
        <v>101128</v>
      </c>
      <c r="G24" s="17">
        <v>95686</v>
      </c>
      <c r="H24" s="17">
        <v>107131</v>
      </c>
      <c r="I24" s="17">
        <v>100383</v>
      </c>
      <c r="J24" s="17">
        <v>72133</v>
      </c>
      <c r="K24" s="17">
        <v>112024</v>
      </c>
      <c r="L24" s="17">
        <v>89847</v>
      </c>
      <c r="M24" s="17">
        <v>0</v>
      </c>
      <c r="N24" s="18">
        <f t="shared" si="4"/>
        <v>1035777</v>
      </c>
      <c r="O24" s="12"/>
      <c r="P24" s="24"/>
      <c r="Q24" s="24"/>
      <c r="R24" s="12"/>
    </row>
    <row r="25" spans="1:18" s="1" customFormat="1" ht="11.25" customHeight="1">
      <c r="A25" s="25" t="s">
        <v>45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8">
        <f t="shared" si="4"/>
        <v>0</v>
      </c>
      <c r="P25" s="12"/>
      <c r="Q25" s="12"/>
      <c r="R25" s="12"/>
    </row>
    <row r="26" spans="1:18" s="1" customFormat="1" ht="11.25" customHeight="1">
      <c r="A26" s="25" t="s">
        <v>46</v>
      </c>
      <c r="B26" s="17">
        <v>0</v>
      </c>
      <c r="C26" s="17">
        <v>0</v>
      </c>
      <c r="D26" s="17">
        <v>1048322</v>
      </c>
      <c r="E26" s="17">
        <v>1312500</v>
      </c>
      <c r="F26" s="17">
        <v>0</v>
      </c>
      <c r="G26" s="17">
        <v>0</v>
      </c>
      <c r="H26" s="17">
        <v>0</v>
      </c>
      <c r="I26" s="17">
        <v>24941206</v>
      </c>
      <c r="J26" s="17">
        <v>0</v>
      </c>
      <c r="K26" s="17">
        <v>0</v>
      </c>
      <c r="L26" s="17">
        <v>18872989</v>
      </c>
      <c r="M26" s="17">
        <v>0</v>
      </c>
      <c r="N26" s="18">
        <f t="shared" si="4"/>
        <v>46175017</v>
      </c>
      <c r="P26" s="12"/>
      <c r="Q26" s="12"/>
      <c r="R26" s="12"/>
    </row>
    <row r="27" spans="1:18" s="1" customFormat="1" ht="11.25" customHeight="1">
      <c r="A27" s="25" t="s">
        <v>47</v>
      </c>
      <c r="B27" s="17">
        <v>245003</v>
      </c>
      <c r="C27" s="17">
        <v>0</v>
      </c>
      <c r="D27" s="17">
        <v>3328535</v>
      </c>
      <c r="E27" s="17">
        <v>1150562</v>
      </c>
      <c r="F27" s="17">
        <v>0</v>
      </c>
      <c r="G27" s="17">
        <v>0</v>
      </c>
      <c r="H27" s="17">
        <v>0</v>
      </c>
      <c r="I27" s="17">
        <v>7909510</v>
      </c>
      <c r="J27" s="17">
        <v>416952</v>
      </c>
      <c r="K27" s="17">
        <v>0</v>
      </c>
      <c r="L27" s="17">
        <v>12951490</v>
      </c>
      <c r="M27" s="17">
        <v>0</v>
      </c>
      <c r="N27" s="18">
        <f t="shared" si="4"/>
        <v>26002052</v>
      </c>
      <c r="P27" s="12"/>
      <c r="Q27" s="12"/>
      <c r="R27" s="12"/>
    </row>
    <row r="28" spans="1:18" s="1" customFormat="1" ht="11.25" customHeight="1">
      <c r="A28" s="25" t="s">
        <v>48</v>
      </c>
      <c r="B28" s="17">
        <v>21269639</v>
      </c>
      <c r="C28" s="17">
        <v>18859279</v>
      </c>
      <c r="D28" s="17">
        <v>18849026</v>
      </c>
      <c r="E28" s="17">
        <v>17783101</v>
      </c>
      <c r="F28" s="17">
        <v>18751318</v>
      </c>
      <c r="G28" s="17">
        <v>19950688</v>
      </c>
      <c r="H28" s="17">
        <v>19227279</v>
      </c>
      <c r="I28" s="17">
        <v>13619666</v>
      </c>
      <c r="J28" s="17">
        <v>18924328</v>
      </c>
      <c r="K28" s="17">
        <v>18926049</v>
      </c>
      <c r="L28" s="17">
        <v>0</v>
      </c>
      <c r="M28" s="17">
        <v>0</v>
      </c>
      <c r="N28" s="18">
        <f t="shared" si="4"/>
        <v>186160373</v>
      </c>
      <c r="P28" s="12"/>
      <c r="Q28" s="12"/>
      <c r="R28" s="12"/>
    </row>
    <row r="29" spans="1:18" s="1" customFormat="1" ht="11.25">
      <c r="A29" s="4" t="s">
        <v>49</v>
      </c>
      <c r="B29" s="7">
        <f>SUM(B21:B28)</f>
        <v>28317370</v>
      </c>
      <c r="C29" s="7">
        <f t="shared" ref="C29:N29" si="5">SUM(C21:C28)</f>
        <v>25559301</v>
      </c>
      <c r="D29" s="7">
        <f t="shared" si="5"/>
        <v>29253568</v>
      </c>
      <c r="E29" s="7">
        <f t="shared" si="5"/>
        <v>26733448</v>
      </c>
      <c r="F29" s="7">
        <f t="shared" si="5"/>
        <v>25875289</v>
      </c>
      <c r="G29" s="7">
        <f t="shared" si="5"/>
        <v>26480199</v>
      </c>
      <c r="H29" s="7">
        <f t="shared" si="5"/>
        <v>26335316</v>
      </c>
      <c r="I29" s="7">
        <f t="shared" si="5"/>
        <v>53181560</v>
      </c>
      <c r="J29" s="7">
        <f t="shared" si="5"/>
        <v>24078502</v>
      </c>
      <c r="K29" s="7">
        <f t="shared" si="5"/>
        <v>25141544</v>
      </c>
      <c r="L29" s="7">
        <f t="shared" si="5"/>
        <v>37940601</v>
      </c>
      <c r="M29" s="7">
        <f t="shared" si="5"/>
        <v>0</v>
      </c>
      <c r="N29" s="7">
        <f t="shared" si="5"/>
        <v>328896698</v>
      </c>
      <c r="P29" s="12"/>
      <c r="Q29" s="12"/>
      <c r="R29" s="12"/>
    </row>
    <row r="30" spans="1:18" s="6" customFormat="1" ht="11.25">
      <c r="A30" s="6" t="s">
        <v>50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1:18" s="1" customFormat="1" ht="11.25" customHeight="1">
      <c r="A31" s="27" t="s">
        <v>51</v>
      </c>
      <c r="B31" s="22">
        <v>0</v>
      </c>
      <c r="C31" s="22">
        <v>0</v>
      </c>
      <c r="D31" s="22">
        <v>43000</v>
      </c>
      <c r="E31" s="22">
        <v>58680</v>
      </c>
      <c r="F31" s="22">
        <v>7800</v>
      </c>
      <c r="G31" s="22">
        <v>42490</v>
      </c>
      <c r="H31" s="22">
        <v>54430</v>
      </c>
      <c r="I31" s="22">
        <v>0</v>
      </c>
      <c r="J31" s="22">
        <v>0</v>
      </c>
      <c r="K31" s="22">
        <v>0</v>
      </c>
      <c r="L31" s="22"/>
      <c r="M31" s="22"/>
      <c r="N31" s="28">
        <f t="shared" ref="N31:N46" si="6">SUM(B31:M31)</f>
        <v>206400</v>
      </c>
      <c r="O31" s="8"/>
      <c r="P31" s="12"/>
      <c r="Q31" s="12"/>
      <c r="R31" s="12"/>
    </row>
    <row r="32" spans="1:18" s="1" customFormat="1" ht="11.25" customHeight="1">
      <c r="A32" s="29" t="s">
        <v>52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/>
      <c r="J32" s="17">
        <v>0</v>
      </c>
      <c r="K32" s="17">
        <v>0</v>
      </c>
      <c r="L32" s="17">
        <v>0</v>
      </c>
      <c r="M32" s="17">
        <v>0</v>
      </c>
      <c r="N32" s="18">
        <f t="shared" si="6"/>
        <v>0</v>
      </c>
      <c r="O32" s="12"/>
      <c r="P32" s="12"/>
      <c r="Q32" s="12"/>
      <c r="R32" s="12"/>
    </row>
    <row r="33" spans="1:18" s="1" customFormat="1" ht="11.25">
      <c r="A33" s="29" t="s">
        <v>53</v>
      </c>
      <c r="B33" s="30">
        <v>0</v>
      </c>
      <c r="C33" s="17">
        <v>0</v>
      </c>
      <c r="D33" s="17">
        <v>0</v>
      </c>
      <c r="E33" s="17">
        <v>0</v>
      </c>
      <c r="F33" s="17">
        <v>0</v>
      </c>
      <c r="G33" s="31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8">
        <f t="shared" si="6"/>
        <v>0</v>
      </c>
      <c r="O33" s="12"/>
      <c r="P33" s="24"/>
      <c r="Q33" s="12"/>
      <c r="R33" s="12"/>
    </row>
    <row r="34" spans="1:18" s="1" customFormat="1" ht="11.25">
      <c r="A34" s="29" t="s">
        <v>54</v>
      </c>
      <c r="B34" s="32">
        <v>268698</v>
      </c>
      <c r="C34" s="17">
        <v>301195</v>
      </c>
      <c r="D34" s="17">
        <v>166622</v>
      </c>
      <c r="E34" s="17">
        <v>801913</v>
      </c>
      <c r="F34" s="17">
        <v>296470</v>
      </c>
      <c r="G34" s="33">
        <v>303434</v>
      </c>
      <c r="H34" s="17">
        <v>486140</v>
      </c>
      <c r="I34" s="17">
        <v>713661</v>
      </c>
      <c r="J34" s="17">
        <v>337807</v>
      </c>
      <c r="K34" s="17">
        <v>278558</v>
      </c>
      <c r="L34" s="17">
        <v>276879</v>
      </c>
      <c r="M34" s="17">
        <v>33526</v>
      </c>
      <c r="N34" s="18">
        <f t="shared" si="6"/>
        <v>4264903</v>
      </c>
      <c r="O34" s="12"/>
      <c r="P34" s="12"/>
      <c r="Q34" s="12"/>
      <c r="R34" s="12"/>
    </row>
    <row r="35" spans="1:18" s="1" customFormat="1" ht="11.25">
      <c r="A35" s="29" t="s">
        <v>55</v>
      </c>
      <c r="B35" s="17">
        <v>500000</v>
      </c>
      <c r="C35" s="17">
        <v>0</v>
      </c>
      <c r="D35" s="17">
        <v>0</v>
      </c>
      <c r="E35" s="17">
        <v>13944</v>
      </c>
      <c r="F35" s="17">
        <v>286056</v>
      </c>
      <c r="G35" s="33">
        <v>-800000</v>
      </c>
      <c r="H35" s="17">
        <v>500000</v>
      </c>
      <c r="I35" s="17">
        <v>0</v>
      </c>
      <c r="J35" s="17">
        <v>0</v>
      </c>
      <c r="K35" s="17">
        <v>-500000</v>
      </c>
      <c r="L35" s="17"/>
      <c r="M35" s="17">
        <v>0</v>
      </c>
      <c r="N35" s="18">
        <f t="shared" si="6"/>
        <v>0</v>
      </c>
      <c r="O35" s="12"/>
      <c r="P35" s="12"/>
      <c r="Q35" s="12"/>
      <c r="R35" s="12"/>
    </row>
    <row r="36" spans="1:18" s="1" customFormat="1" ht="11.25">
      <c r="A36" s="29" t="s">
        <v>56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34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8">
        <f t="shared" si="6"/>
        <v>0</v>
      </c>
      <c r="P36" s="12"/>
      <c r="Q36" s="12"/>
      <c r="R36" s="12"/>
    </row>
    <row r="37" spans="1:18" s="1" customFormat="1" ht="11.25">
      <c r="A37" s="29" t="s">
        <v>57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35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8">
        <f t="shared" si="6"/>
        <v>0</v>
      </c>
      <c r="P37" s="12"/>
      <c r="Q37" s="12"/>
      <c r="R37" s="12"/>
    </row>
    <row r="38" spans="1:18" s="1" customFormat="1" ht="11.25">
      <c r="A38" s="29" t="s">
        <v>58</v>
      </c>
      <c r="B38" s="17">
        <v>0</v>
      </c>
      <c r="C38" s="17">
        <v>0</v>
      </c>
      <c r="D38" s="17">
        <v>120000</v>
      </c>
      <c r="E38" s="17">
        <v>0</v>
      </c>
      <c r="F38" s="17">
        <v>0</v>
      </c>
      <c r="G38" s="35">
        <v>0</v>
      </c>
      <c r="H38" s="17">
        <v>0</v>
      </c>
      <c r="I38" s="17">
        <v>0</v>
      </c>
      <c r="J38" s="17">
        <v>0</v>
      </c>
      <c r="K38" s="17">
        <v>185878</v>
      </c>
      <c r="L38" s="17">
        <v>1844595</v>
      </c>
      <c r="M38" s="17">
        <v>1666000</v>
      </c>
      <c r="N38" s="18">
        <f t="shared" si="6"/>
        <v>3816473</v>
      </c>
      <c r="P38" s="12"/>
      <c r="Q38" s="12"/>
      <c r="R38" s="12"/>
    </row>
    <row r="39" spans="1:18" s="1" customFormat="1" ht="11.25">
      <c r="A39" s="29" t="s">
        <v>59</v>
      </c>
      <c r="B39" s="17">
        <v>675920</v>
      </c>
      <c r="C39" s="17">
        <v>0</v>
      </c>
      <c r="D39" s="17">
        <v>357000</v>
      </c>
      <c r="E39" s="17">
        <v>1347973</v>
      </c>
      <c r="F39" s="17">
        <v>553767</v>
      </c>
      <c r="G39" s="35">
        <v>522767</v>
      </c>
      <c r="H39" s="17">
        <v>0</v>
      </c>
      <c r="I39" s="17">
        <v>716976</v>
      </c>
      <c r="J39" s="17">
        <v>1081187</v>
      </c>
      <c r="K39" s="17">
        <v>610530</v>
      </c>
      <c r="L39" s="17">
        <v>0</v>
      </c>
      <c r="M39" s="17">
        <v>0</v>
      </c>
      <c r="N39" s="18">
        <f t="shared" si="6"/>
        <v>5866120</v>
      </c>
      <c r="P39" s="12"/>
      <c r="Q39" s="12"/>
      <c r="R39" s="12"/>
    </row>
    <row r="40" spans="1:18" s="1" customFormat="1" ht="11.25">
      <c r="A40" s="29" t="s">
        <v>60</v>
      </c>
      <c r="B40" s="17">
        <v>821951</v>
      </c>
      <c r="C40" s="17">
        <v>0</v>
      </c>
      <c r="D40" s="17">
        <v>0</v>
      </c>
      <c r="E40" s="17">
        <v>642404</v>
      </c>
      <c r="F40" s="17">
        <v>0</v>
      </c>
      <c r="G40" s="35">
        <v>0</v>
      </c>
      <c r="H40" s="17">
        <v>920378</v>
      </c>
      <c r="I40" s="17">
        <v>338097</v>
      </c>
      <c r="J40" s="17">
        <v>0</v>
      </c>
      <c r="K40" s="17">
        <v>496257</v>
      </c>
      <c r="L40" s="17">
        <v>0</v>
      </c>
      <c r="M40" s="17">
        <v>0</v>
      </c>
      <c r="N40" s="18">
        <f t="shared" si="6"/>
        <v>3219087</v>
      </c>
      <c r="P40" s="12"/>
      <c r="Q40" s="12"/>
      <c r="R40" s="12"/>
    </row>
    <row r="41" spans="1:18" s="1" customFormat="1" ht="11.25">
      <c r="A41" s="29" t="s">
        <v>61</v>
      </c>
      <c r="B41" s="17">
        <v>813174</v>
      </c>
      <c r="C41" s="17">
        <v>314000</v>
      </c>
      <c r="D41" s="17">
        <v>919274</v>
      </c>
      <c r="E41" s="17">
        <v>1045776</v>
      </c>
      <c r="F41" s="17">
        <v>476171</v>
      </c>
      <c r="G41" s="35">
        <v>914176</v>
      </c>
      <c r="H41" s="17">
        <v>469716</v>
      </c>
      <c r="I41" s="17">
        <v>491370</v>
      </c>
      <c r="J41" s="17">
        <v>493800</v>
      </c>
      <c r="K41" s="17">
        <v>546240</v>
      </c>
      <c r="L41" s="17">
        <v>0</v>
      </c>
      <c r="M41" s="17">
        <v>0</v>
      </c>
      <c r="N41" s="18">
        <f t="shared" si="6"/>
        <v>6483697</v>
      </c>
      <c r="P41" s="12"/>
      <c r="Q41" s="12"/>
      <c r="R41" s="12"/>
    </row>
    <row r="42" spans="1:18" s="1" customFormat="1" ht="11.25">
      <c r="A42" s="29" t="s">
        <v>62</v>
      </c>
      <c r="B42" s="17">
        <v>290170</v>
      </c>
      <c r="C42" s="17">
        <v>113680</v>
      </c>
      <c r="D42" s="17">
        <v>264200</v>
      </c>
      <c r="E42" s="17">
        <v>313210</v>
      </c>
      <c r="F42" s="17">
        <v>236880</v>
      </c>
      <c r="G42" s="35">
        <v>388675</v>
      </c>
      <c r="H42" s="17">
        <v>148639</v>
      </c>
      <c r="I42" s="17">
        <v>323830</v>
      </c>
      <c r="J42" s="17">
        <v>335702</v>
      </c>
      <c r="K42" s="17">
        <v>275146</v>
      </c>
      <c r="L42" s="17">
        <v>0</v>
      </c>
      <c r="M42" s="17">
        <v>0</v>
      </c>
      <c r="N42" s="18">
        <f t="shared" si="6"/>
        <v>2690132</v>
      </c>
      <c r="P42" s="12"/>
      <c r="Q42" s="12"/>
      <c r="R42" s="12"/>
    </row>
    <row r="43" spans="1:18" s="1" customFormat="1" ht="11.25">
      <c r="A43" s="29" t="s">
        <v>63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35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8">
        <f t="shared" si="6"/>
        <v>0</v>
      </c>
      <c r="P43" s="12"/>
      <c r="Q43" s="12"/>
      <c r="R43" s="12"/>
    </row>
    <row r="44" spans="1:18" s="1" customFormat="1" ht="11.25">
      <c r="A44" s="29" t="s">
        <v>64</v>
      </c>
      <c r="B44" s="17">
        <v>3604010</v>
      </c>
      <c r="C44" s="17">
        <v>4886297</v>
      </c>
      <c r="D44" s="17">
        <v>8940690</v>
      </c>
      <c r="E44" s="17">
        <v>3981308</v>
      </c>
      <c r="F44" s="17">
        <v>4005333</v>
      </c>
      <c r="G44" s="35">
        <v>3881103</v>
      </c>
      <c r="H44" s="17">
        <v>4170704</v>
      </c>
      <c r="I44" s="17">
        <v>3687302</v>
      </c>
      <c r="J44" s="17">
        <v>4136200</v>
      </c>
      <c r="K44" s="17">
        <v>5377545</v>
      </c>
      <c r="L44" s="17">
        <v>107715</v>
      </c>
      <c r="M44" s="17">
        <v>15000000</v>
      </c>
      <c r="N44" s="18">
        <f t="shared" si="6"/>
        <v>61778207</v>
      </c>
      <c r="P44" s="12"/>
      <c r="Q44" s="12"/>
      <c r="R44" s="12"/>
    </row>
    <row r="45" spans="1:18" s="1" customFormat="1" ht="11.25">
      <c r="A45" s="29" t="s">
        <v>65</v>
      </c>
      <c r="B45" s="17">
        <v>11635198</v>
      </c>
      <c r="C45" s="17">
        <v>2004442</v>
      </c>
      <c r="D45" s="17">
        <v>6151136</v>
      </c>
      <c r="E45" s="17">
        <v>1538901</v>
      </c>
      <c r="F45" s="17">
        <v>6011333</v>
      </c>
      <c r="G45" s="35">
        <v>5843015</v>
      </c>
      <c r="H45" s="17">
        <v>3630845</v>
      </c>
      <c r="I45" s="17">
        <v>3871298</v>
      </c>
      <c r="J45" s="17">
        <v>3654890</v>
      </c>
      <c r="K45" s="17">
        <v>3558710</v>
      </c>
      <c r="L45" s="17">
        <v>4761643</v>
      </c>
      <c r="M45" s="17">
        <v>0</v>
      </c>
      <c r="N45" s="18">
        <f t="shared" si="6"/>
        <v>52661411</v>
      </c>
      <c r="P45" s="12"/>
      <c r="Q45" s="12"/>
      <c r="R45" s="12"/>
    </row>
    <row r="46" spans="1:18" s="1" customFormat="1" ht="11.25">
      <c r="A46" s="29" t="s">
        <v>66</v>
      </c>
      <c r="B46" s="17"/>
      <c r="C46" s="17">
        <v>0</v>
      </c>
      <c r="D46" s="17">
        <v>0</v>
      </c>
      <c r="E46" s="17">
        <v>0</v>
      </c>
      <c r="F46" s="17">
        <v>0</v>
      </c>
      <c r="G46" s="31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8">
        <f t="shared" si="6"/>
        <v>0</v>
      </c>
      <c r="P46" s="12"/>
      <c r="Q46" s="12"/>
      <c r="R46" s="12"/>
    </row>
    <row r="47" spans="1:18" s="6" customFormat="1" ht="11.25">
      <c r="A47" s="4" t="s">
        <v>67</v>
      </c>
      <c r="B47" s="7">
        <f t="shared" ref="B47:N47" si="7">SUM(B31:B46)</f>
        <v>18609121</v>
      </c>
      <c r="C47" s="7">
        <f t="shared" si="7"/>
        <v>7619614</v>
      </c>
      <c r="D47" s="7">
        <f t="shared" si="7"/>
        <v>16961922</v>
      </c>
      <c r="E47" s="7">
        <f t="shared" si="7"/>
        <v>9744109</v>
      </c>
      <c r="F47" s="7">
        <f t="shared" si="7"/>
        <v>11873810</v>
      </c>
      <c r="G47" s="7">
        <f t="shared" si="7"/>
        <v>11095660</v>
      </c>
      <c r="H47" s="7">
        <f t="shared" si="7"/>
        <v>10380852</v>
      </c>
      <c r="I47" s="7">
        <f t="shared" si="7"/>
        <v>10142534</v>
      </c>
      <c r="J47" s="7">
        <f t="shared" si="7"/>
        <v>10039586</v>
      </c>
      <c r="K47" s="7">
        <f t="shared" si="7"/>
        <v>10828864</v>
      </c>
      <c r="L47" s="7">
        <f t="shared" si="7"/>
        <v>6990832</v>
      </c>
      <c r="M47" s="7">
        <f t="shared" si="7"/>
        <v>16699526</v>
      </c>
      <c r="N47" s="7">
        <f t="shared" si="7"/>
        <v>140986430</v>
      </c>
      <c r="P47" s="26"/>
      <c r="Q47" s="26"/>
      <c r="R47" s="26"/>
    </row>
    <row r="48" spans="1:18" s="1" customFormat="1" ht="11.25">
      <c r="A48" s="6" t="s">
        <v>68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P48" s="12"/>
      <c r="Q48" s="12"/>
      <c r="R48" s="12"/>
    </row>
    <row r="49" spans="1:18" s="1" customFormat="1" ht="11.25">
      <c r="A49" s="36" t="s">
        <v>69</v>
      </c>
      <c r="B49" s="37"/>
      <c r="C49" s="22">
        <v>0</v>
      </c>
      <c r="D49" s="37"/>
      <c r="E49" s="22">
        <v>0</v>
      </c>
      <c r="F49" s="37">
        <v>0</v>
      </c>
      <c r="G49" s="22">
        <v>0</v>
      </c>
      <c r="H49" s="37"/>
      <c r="I49" s="22"/>
      <c r="J49" s="37">
        <v>0</v>
      </c>
      <c r="K49" s="22"/>
      <c r="L49" s="37">
        <v>0</v>
      </c>
      <c r="M49" s="22">
        <v>0</v>
      </c>
      <c r="N49" s="28">
        <f>SUM(B49:M49)</f>
        <v>0</v>
      </c>
      <c r="P49" s="12"/>
      <c r="Q49" s="12"/>
      <c r="R49" s="12"/>
    </row>
    <row r="50" spans="1:18" s="1" customFormat="1" ht="11.25">
      <c r="A50" s="38" t="s">
        <v>70</v>
      </c>
      <c r="B50" s="39">
        <v>0</v>
      </c>
      <c r="C50" s="20">
        <v>0</v>
      </c>
      <c r="D50" s="39">
        <v>0</v>
      </c>
      <c r="E50" s="20">
        <v>0</v>
      </c>
      <c r="F50" s="39">
        <v>0</v>
      </c>
      <c r="G50" s="20">
        <v>0</v>
      </c>
      <c r="H50" s="39">
        <v>0</v>
      </c>
      <c r="I50" s="20">
        <v>0</v>
      </c>
      <c r="J50" s="39">
        <v>0</v>
      </c>
      <c r="K50" s="20">
        <v>0</v>
      </c>
      <c r="L50" s="39">
        <v>0</v>
      </c>
      <c r="M50" s="20">
        <v>0</v>
      </c>
      <c r="N50" s="40">
        <f>SUM(B50:M50)</f>
        <v>0</v>
      </c>
      <c r="P50" s="12"/>
      <c r="Q50" s="12"/>
      <c r="R50" s="12"/>
    </row>
    <row r="51" spans="1:18" s="1" customFormat="1" ht="11.25">
      <c r="A51" s="4" t="s">
        <v>71</v>
      </c>
      <c r="B51" s="41"/>
      <c r="C51" s="41">
        <f t="shared" ref="C51:M51" si="8">SUM(C49:C50)</f>
        <v>0</v>
      </c>
      <c r="D51" s="41">
        <f t="shared" si="8"/>
        <v>0</v>
      </c>
      <c r="E51" s="41">
        <f t="shared" si="8"/>
        <v>0</v>
      </c>
      <c r="F51" s="41">
        <f t="shared" si="8"/>
        <v>0</v>
      </c>
      <c r="G51" s="41">
        <f t="shared" si="8"/>
        <v>0</v>
      </c>
      <c r="H51" s="41">
        <f t="shared" si="8"/>
        <v>0</v>
      </c>
      <c r="I51" s="41">
        <f t="shared" si="8"/>
        <v>0</v>
      </c>
      <c r="J51" s="41">
        <f t="shared" si="8"/>
        <v>0</v>
      </c>
      <c r="K51" s="41">
        <f t="shared" si="8"/>
        <v>0</v>
      </c>
      <c r="L51" s="41">
        <f t="shared" si="8"/>
        <v>0</v>
      </c>
      <c r="M51" s="42">
        <f t="shared" si="8"/>
        <v>0</v>
      </c>
      <c r="N51" s="40">
        <f>SUM(B51:M51)</f>
        <v>0</v>
      </c>
      <c r="P51" s="12"/>
      <c r="Q51" s="12"/>
      <c r="R51" s="12"/>
    </row>
    <row r="52" spans="1:18" s="1" customFormat="1" ht="11.25">
      <c r="A52" s="4" t="s">
        <v>72</v>
      </c>
      <c r="B52" s="7">
        <f t="shared" ref="B52:M52" si="9">B29+B47+B51</f>
        <v>46926491</v>
      </c>
      <c r="C52" s="7">
        <f t="shared" si="9"/>
        <v>33178915</v>
      </c>
      <c r="D52" s="7">
        <f t="shared" si="9"/>
        <v>46215490</v>
      </c>
      <c r="E52" s="7">
        <f t="shared" si="9"/>
        <v>36477557</v>
      </c>
      <c r="F52" s="7">
        <f t="shared" si="9"/>
        <v>37749099</v>
      </c>
      <c r="G52" s="7">
        <f t="shared" si="9"/>
        <v>37575859</v>
      </c>
      <c r="H52" s="7">
        <f t="shared" si="9"/>
        <v>36716168</v>
      </c>
      <c r="I52" s="7">
        <f t="shared" si="9"/>
        <v>63324094</v>
      </c>
      <c r="J52" s="7">
        <f t="shared" si="9"/>
        <v>34118088</v>
      </c>
      <c r="K52" s="7">
        <f t="shared" si="9"/>
        <v>35970408</v>
      </c>
      <c r="L52" s="7">
        <f t="shared" si="9"/>
        <v>44931433</v>
      </c>
      <c r="M52" s="43">
        <f t="shared" si="9"/>
        <v>16699526</v>
      </c>
      <c r="N52" s="7">
        <f>SUM(B52:M52)</f>
        <v>469883128</v>
      </c>
      <c r="P52" s="12"/>
      <c r="Q52" s="12"/>
      <c r="R52" s="12"/>
    </row>
    <row r="53" spans="1:18" s="1" customFormat="1" ht="11.25">
      <c r="A53" s="4" t="s">
        <v>73</v>
      </c>
      <c r="B53" s="7">
        <f t="shared" ref="B53:M53" si="10">B18-B52</f>
        <v>24926896</v>
      </c>
      <c r="C53" s="7">
        <f t="shared" si="10"/>
        <v>7136996</v>
      </c>
      <c r="D53" s="7">
        <f t="shared" si="10"/>
        <v>25309017</v>
      </c>
      <c r="E53" s="7">
        <f t="shared" si="10"/>
        <v>48944801</v>
      </c>
      <c r="F53" s="7">
        <f t="shared" si="10"/>
        <v>47985065</v>
      </c>
      <c r="G53" s="7">
        <f t="shared" si="10"/>
        <v>47439023</v>
      </c>
      <c r="H53" s="7">
        <f t="shared" si="10"/>
        <v>47031312</v>
      </c>
      <c r="I53" s="7">
        <f t="shared" si="10"/>
        <v>22420209</v>
      </c>
      <c r="J53" s="7">
        <f t="shared" si="10"/>
        <v>24851032</v>
      </c>
      <c r="K53" s="7">
        <f t="shared" si="10"/>
        <v>24467721</v>
      </c>
      <c r="L53" s="7">
        <f t="shared" si="10"/>
        <v>31759168</v>
      </c>
      <c r="M53" s="7">
        <f t="shared" si="10"/>
        <v>15059642</v>
      </c>
      <c r="N53" s="7">
        <f>N17-N52+N6</f>
        <v>15059642</v>
      </c>
      <c r="P53" s="12"/>
      <c r="Q53" s="12"/>
      <c r="R53" s="12"/>
    </row>
    <row r="54" spans="1:18" s="1" customFormat="1" ht="11.25"/>
    <row r="55" spans="1:18" s="1" customFormat="1" ht="11.25"/>
    <row r="56" spans="1:18" s="1" customFormat="1" ht="11.25"/>
    <row r="57" spans="1:18" s="1" customFormat="1" ht="11.25">
      <c r="A57" s="44"/>
      <c r="B57" s="44"/>
      <c r="C57" s="44"/>
      <c r="I57" s="44"/>
      <c r="J57" s="44"/>
      <c r="K57" s="44"/>
      <c r="L57" s="44"/>
      <c r="M57" s="44"/>
    </row>
    <row r="58" spans="1:18" s="1" customFormat="1" ht="11.25">
      <c r="A58" s="46" t="s">
        <v>74</v>
      </c>
      <c r="B58" s="46"/>
      <c r="C58" s="46"/>
      <c r="F58" s="45" t="s">
        <v>75</v>
      </c>
      <c r="I58" s="46" t="s">
        <v>76</v>
      </c>
      <c r="J58" s="46"/>
      <c r="K58" s="46"/>
      <c r="L58" s="46"/>
      <c r="M58" s="46"/>
    </row>
  </sheetData>
  <mergeCells count="12">
    <mergeCell ref="A58:C58"/>
    <mergeCell ref="I58:M58"/>
    <mergeCell ref="A1:N1"/>
    <mergeCell ref="B3:D3"/>
    <mergeCell ref="E3:H3"/>
    <mergeCell ref="I3:J3"/>
    <mergeCell ref="K3:L3"/>
    <mergeCell ref="M3:N4"/>
    <mergeCell ref="B4:D4"/>
    <mergeCell ref="E4:H4"/>
    <mergeCell ref="I4:J4"/>
    <mergeCell ref="K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PIE DIALOGOS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Fundación IEP</dc:creator>
  <cp:lastModifiedBy>contabilidad</cp:lastModifiedBy>
  <dcterms:created xsi:type="dcterms:W3CDTF">2026-01-26T19:12:35Z</dcterms:created>
  <dcterms:modified xsi:type="dcterms:W3CDTF">2026-04-14T16:56:56Z</dcterms:modified>
</cp:coreProperties>
</file>