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pru\OneDrive\Escritorio\Año 2025\Balances 2025\"/>
    </mc:Choice>
  </mc:AlternateContent>
  <bookViews>
    <workbookView xWindow="0" yWindow="0" windowWidth="28770" windowHeight="12180"/>
  </bookViews>
  <sheets>
    <sheet name="BALANCE 2025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39" i="1" l="1"/>
  <c r="F29" i="1"/>
  <c r="N52" i="1" l="1"/>
  <c r="M52" i="1"/>
  <c r="L52" i="1"/>
  <c r="K52" i="1"/>
  <c r="J52" i="1"/>
  <c r="I52" i="1"/>
  <c r="H52" i="1"/>
  <c r="G52" i="1"/>
  <c r="F52" i="1"/>
  <c r="E52" i="1"/>
  <c r="D52" i="1"/>
  <c r="C52" i="1"/>
  <c r="O51" i="1"/>
  <c r="O50" i="1"/>
  <c r="N48" i="1"/>
  <c r="M48" i="1"/>
  <c r="L48" i="1"/>
  <c r="K48" i="1"/>
  <c r="J48" i="1"/>
  <c r="I48" i="1"/>
  <c r="H48" i="1"/>
  <c r="G48" i="1"/>
  <c r="F48" i="1"/>
  <c r="E48" i="1"/>
  <c r="D48" i="1"/>
  <c r="C48" i="1"/>
  <c r="O47" i="1"/>
  <c r="O46" i="1"/>
  <c r="O45" i="1"/>
  <c r="O44" i="1"/>
  <c r="O43" i="1"/>
  <c r="O42" i="1"/>
  <c r="O41" i="1"/>
  <c r="O40" i="1"/>
  <c r="O38" i="1"/>
  <c r="O37" i="1"/>
  <c r="O36" i="1"/>
  <c r="O35" i="1"/>
  <c r="O34" i="1"/>
  <c r="O33" i="1"/>
  <c r="O32" i="1"/>
  <c r="O31" i="1"/>
  <c r="N29" i="1"/>
  <c r="M29" i="1"/>
  <c r="L29" i="1"/>
  <c r="K29" i="1"/>
  <c r="J29" i="1"/>
  <c r="I29" i="1"/>
  <c r="H29" i="1"/>
  <c r="G29" i="1"/>
  <c r="E29" i="1"/>
  <c r="D29" i="1"/>
  <c r="C29" i="1"/>
  <c r="O28" i="1"/>
  <c r="O27" i="1"/>
  <c r="O26" i="1"/>
  <c r="O25" i="1"/>
  <c r="O24" i="1"/>
  <c r="O23" i="1"/>
  <c r="O22" i="1"/>
  <c r="O21" i="1"/>
  <c r="N17" i="1"/>
  <c r="M17" i="1"/>
  <c r="L17" i="1"/>
  <c r="K17" i="1"/>
  <c r="J17" i="1"/>
  <c r="I17" i="1"/>
  <c r="H17" i="1"/>
  <c r="G17" i="1"/>
  <c r="F17" i="1"/>
  <c r="E17" i="1"/>
  <c r="D17" i="1"/>
  <c r="C17" i="1"/>
  <c r="C18" i="1" s="1"/>
  <c r="O16" i="1"/>
  <c r="O15" i="1"/>
  <c r="O14" i="1"/>
  <c r="O13" i="1"/>
  <c r="O12" i="1"/>
  <c r="O11" i="1"/>
  <c r="O10" i="1"/>
  <c r="O9" i="1"/>
  <c r="O8" i="1"/>
  <c r="O6" i="1"/>
  <c r="F53" i="1" l="1"/>
  <c r="G53" i="1"/>
  <c r="H53" i="1"/>
  <c r="E53" i="1"/>
  <c r="D53" i="1"/>
  <c r="C53" i="1"/>
  <c r="C54" i="1" s="1"/>
  <c r="D6" i="1" s="1"/>
  <c r="D18" i="1" s="1"/>
  <c r="N53" i="1"/>
  <c r="M53" i="1"/>
  <c r="O52" i="1"/>
  <c r="L53" i="1"/>
  <c r="K53" i="1"/>
  <c r="O17" i="1"/>
  <c r="O18" i="1" s="1"/>
  <c r="J53" i="1"/>
  <c r="O29" i="1"/>
  <c r="O48" i="1"/>
  <c r="I53" i="1"/>
  <c r="D54" i="1" l="1"/>
  <c r="E6" i="1" s="1"/>
  <c r="E18" i="1" s="1"/>
  <c r="E54" i="1" s="1"/>
  <c r="F6" i="1" s="1"/>
  <c r="F18" i="1" s="1"/>
  <c r="F54" i="1" s="1"/>
  <c r="G6" i="1" s="1"/>
  <c r="G18" i="1" s="1"/>
  <c r="G54" i="1" s="1"/>
  <c r="H6" i="1" s="1"/>
  <c r="H18" i="1" s="1"/>
  <c r="H54" i="1" s="1"/>
  <c r="I6" i="1" s="1"/>
  <c r="I18" i="1" s="1"/>
  <c r="I54" i="1" s="1"/>
  <c r="J6" i="1" s="1"/>
  <c r="J18" i="1" s="1"/>
  <c r="J54" i="1" s="1"/>
  <c r="K6" i="1" s="1"/>
  <c r="K18" i="1" s="1"/>
  <c r="K54" i="1" s="1"/>
  <c r="L6" i="1" s="1"/>
  <c r="L18" i="1" s="1"/>
  <c r="L54" i="1" s="1"/>
  <c r="M6" i="1" s="1"/>
  <c r="M18" i="1" s="1"/>
  <c r="M54" i="1" s="1"/>
  <c r="N6" i="1" s="1"/>
  <c r="N18" i="1" s="1"/>
  <c r="N54" i="1" s="1"/>
  <c r="O53" i="1"/>
  <c r="O54" i="1" s="1"/>
</calcChain>
</file>

<file path=xl/sharedStrings.xml><?xml version="1.0" encoding="utf-8"?>
<sst xmlns="http://schemas.openxmlformats.org/spreadsheetml/2006/main" count="78" uniqueCount="77">
  <si>
    <t xml:space="preserve">B A L A N C E </t>
  </si>
  <si>
    <t xml:space="preserve"> </t>
  </si>
  <si>
    <t xml:space="preserve">   Región                                    3</t>
  </si>
  <si>
    <t>Nombre del Establecimiento:</t>
  </si>
  <si>
    <t>PIE 24 HORAS COPIAPO</t>
  </si>
  <si>
    <t xml:space="preserve">   Mes de inicio</t>
  </si>
  <si>
    <t xml:space="preserve">   Código del Establec.        1030361</t>
  </si>
  <si>
    <t>Nombre de la Institucion:</t>
  </si>
  <si>
    <t>FUNDACION I. E. P.</t>
  </si>
  <si>
    <t xml:space="preserve">   Mes de término</t>
  </si>
  <si>
    <t>PERIODO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</si>
  <si>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</si>
  <si>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</si>
  <si>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</si>
  <si>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</si>
  <si>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</si>
  <si>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</si>
  <si>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</si>
  <si>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</si>
  <si>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</si>
  <si>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</si>
  <si>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</si>
  <si>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</si>
  <si>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</si>
  <si>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SALDO ANTERIOR</t>
  </si>
  <si>
    <t>INGRESOS</t>
  </si>
  <si>
    <t xml:space="preserve">   A)  Transferencia (Subvención)</t>
  </si>
  <si>
    <t xml:space="preserve">   B) Otros aportes SENAME</t>
  </si>
  <si>
    <t xml:space="preserve">        b1) Aguinaldos</t>
  </si>
  <si>
    <t xml:space="preserve">        b2) Bonos</t>
  </si>
  <si>
    <t xml:space="preserve">        b3) Incentivos</t>
  </si>
  <si>
    <t xml:space="preserve">   C) Ingresos distintos de Subvención</t>
  </si>
  <si>
    <t xml:space="preserve">       c1) Aportes Institucionales</t>
  </si>
  <si>
    <t xml:space="preserve">       c2) Donaciones </t>
  </si>
  <si>
    <t xml:space="preserve">       c3) Otros</t>
  </si>
  <si>
    <t>Total de Ingresos del período</t>
  </si>
  <si>
    <t>Total disponible</t>
  </si>
  <si>
    <t>EGRESOS</t>
  </si>
  <si>
    <t>GASTOS EN PERSONAL</t>
  </si>
  <si>
    <t>- Aguinaldos y bonos</t>
  </si>
  <si>
    <t>- Honorarios</t>
  </si>
  <si>
    <t>- Imposiciones</t>
  </si>
  <si>
    <t>- Impuesto único</t>
  </si>
  <si>
    <t>- Impuesto 2º categoría</t>
  </si>
  <si>
    <t>- Indemnización</t>
  </si>
  <si>
    <t>- Otros</t>
  </si>
  <si>
    <t>- Sueldos</t>
  </si>
  <si>
    <t>Total Gastos en Personal</t>
  </si>
  <si>
    <t>GASTOS DE OPERACIÓN</t>
  </si>
  <si>
    <t xml:space="preserve">- Alimentación </t>
  </si>
  <si>
    <t>- Capacitación</t>
  </si>
  <si>
    <t>- Combustibles y Lubricantes</t>
  </si>
  <si>
    <t>- Consumos básicos</t>
  </si>
  <si>
    <t>- Cuentas por rendir</t>
  </si>
  <si>
    <t>- Deporte y recreación</t>
  </si>
  <si>
    <t>- Educación</t>
  </si>
  <si>
    <t>- Mantenciones y reparaciones</t>
  </si>
  <si>
    <t>- Materiales de oficina</t>
  </si>
  <si>
    <t xml:space="preserve">- Materiales y útiles de aseo </t>
  </si>
  <si>
    <t>- Movilización</t>
  </si>
  <si>
    <t>- Otros gastos</t>
  </si>
  <si>
    <t>- Salud e higiene</t>
  </si>
  <si>
    <t>- Servicios generales</t>
  </si>
  <si>
    <t>- Traspasos a Administracion Centraliz.</t>
  </si>
  <si>
    <t>- Vestuario y calzado</t>
  </si>
  <si>
    <t>Total Gastos de Operación</t>
  </si>
  <si>
    <t>GASTOS DE INVERSION</t>
  </si>
  <si>
    <t>- Equipamiento</t>
  </si>
  <si>
    <t>- Infraestructura</t>
  </si>
  <si>
    <t>Total Gastos de Inversión</t>
  </si>
  <si>
    <t>Total egresos</t>
  </si>
  <si>
    <t>TOTAL SALDO CUENTA CORRIENTE</t>
  </si>
  <si>
    <t>Firma y timbre Director (a) establecimiento</t>
  </si>
  <si>
    <t>Firma y timbre Supervisor (a) Financiero (a)</t>
  </si>
  <si>
    <t>AÑO 2025</t>
  </si>
  <si>
    <t>Enero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</si>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</sst>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i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0" xfId="0" applyFont="1"/>
    <xf numFmtId="3" fontId="3" fillId="4" borderId="5" xfId="0" applyNumberFormat="1" applyFont="1" applyFill="1" applyBorder="1"/>
    <xf numFmtId="3" fontId="3" fillId="2" borderId="5" xfId="0" applyNumberFormat="1" applyFont="1" applyFill="1" applyBorder="1"/>
    <xf numFmtId="3" fontId="3" fillId="4" borderId="1" xfId="0" applyNumberFormat="1" applyFont="1" applyFill="1" applyBorder="1"/>
    <xf numFmtId="3" fontId="3" fillId="4" borderId="2" xfId="0" applyNumberFormat="1" applyFont="1" applyFill="1" applyBorder="1"/>
    <xf numFmtId="3" fontId="3" fillId="0" borderId="2" xfId="0" applyNumberFormat="1" applyFont="1" applyBorder="1"/>
    <xf numFmtId="3" fontId="3" fillId="2" borderId="3" xfId="0" applyNumberFormat="1" applyFont="1" applyFill="1" applyBorder="1"/>
    <xf numFmtId="0" fontId="3" fillId="0" borderId="6" xfId="0" applyFont="1" applyBorder="1"/>
    <xf numFmtId="3" fontId="3" fillId="4" borderId="6" xfId="0" applyNumberFormat="1" applyFont="1" applyFill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3" fontId="3" fillId="2" borderId="6" xfId="0" applyNumberFormat="1" applyFont="1" applyFill="1" applyBorder="1" applyAlignment="1">
      <alignment horizontal="right"/>
    </xf>
    <xf numFmtId="0" fontId="3" fillId="0" borderId="7" xfId="0" applyFont="1" applyBorder="1"/>
    <xf numFmtId="3" fontId="3" fillId="4" borderId="7" xfId="0" applyNumberFormat="1" applyFont="1" applyFill="1" applyBorder="1"/>
    <xf numFmtId="3" fontId="3" fillId="0" borderId="7" xfId="0" applyNumberFormat="1" applyFont="1" applyBorder="1"/>
    <xf numFmtId="3" fontId="3" fillId="2" borderId="7" xfId="0" applyNumberFormat="1" applyFont="1" applyFill="1" applyBorder="1"/>
    <xf numFmtId="0" fontId="3" fillId="0" borderId="8" xfId="0" applyFont="1" applyBorder="1"/>
    <xf numFmtId="3" fontId="3" fillId="4" borderId="8" xfId="0" applyNumberFormat="1" applyFont="1" applyFill="1" applyBorder="1"/>
    <xf numFmtId="3" fontId="3" fillId="0" borderId="8" xfId="0" applyNumberFormat="1" applyFont="1" applyBorder="1"/>
    <xf numFmtId="3" fontId="1" fillId="4" borderId="5" xfId="0" applyNumberFormat="1" applyFont="1" applyFill="1" applyBorder="1"/>
    <xf numFmtId="3" fontId="1" fillId="2" borderId="5" xfId="0" applyNumberFormat="1" applyFont="1" applyFill="1" applyBorder="1"/>
    <xf numFmtId="3" fontId="3" fillId="4" borderId="0" xfId="0" applyNumberFormat="1" applyFont="1" applyFill="1"/>
    <xf numFmtId="3" fontId="3" fillId="0" borderId="0" xfId="0" applyNumberFormat="1" applyFont="1"/>
    <xf numFmtId="0" fontId="1" fillId="0" borderId="6" xfId="0" applyFont="1" applyBorder="1"/>
    <xf numFmtId="3" fontId="3" fillId="4" borderId="6" xfId="0" applyNumberFormat="1" applyFont="1" applyFill="1" applyBorder="1"/>
    <xf numFmtId="3" fontId="3" fillId="0" borderId="6" xfId="0" applyNumberFormat="1" applyFont="1" applyBorder="1"/>
    <xf numFmtId="3" fontId="3" fillId="2" borderId="6" xfId="0" applyNumberFormat="1" applyFont="1" applyFill="1" applyBorder="1"/>
    <xf numFmtId="0" fontId="3" fillId="5" borderId="7" xfId="0" quotePrefix="1" applyFont="1" applyFill="1" applyBorder="1"/>
    <xf numFmtId="3" fontId="3" fillId="4" borderId="7" xfId="0" applyNumberFormat="1" applyFont="1" applyFill="1" applyBorder="1" applyAlignment="1">
      <alignment horizontal="right"/>
    </xf>
    <xf numFmtId="0" fontId="3" fillId="0" borderId="7" xfId="0" quotePrefix="1" applyFont="1" applyBorder="1"/>
    <xf numFmtId="3" fontId="1" fillId="4" borderId="0" xfId="0" applyNumberFormat="1" applyFont="1" applyFill="1"/>
    <xf numFmtId="3" fontId="1" fillId="6" borderId="0" xfId="0" applyNumberFormat="1" applyFont="1" applyFill="1"/>
    <xf numFmtId="3" fontId="1" fillId="0" borderId="0" xfId="0" applyNumberFormat="1" applyFont="1"/>
    <xf numFmtId="0" fontId="3" fillId="0" borderId="9" xfId="0" quotePrefix="1" applyFont="1" applyBorder="1"/>
    <xf numFmtId="3" fontId="3" fillId="4" borderId="9" xfId="0" applyNumberFormat="1" applyFont="1" applyFill="1" applyBorder="1"/>
    <xf numFmtId="3" fontId="3" fillId="4" borderId="10" xfId="0" applyNumberFormat="1" applyFont="1" applyFill="1" applyBorder="1"/>
    <xf numFmtId="0" fontId="3" fillId="0" borderId="11" xfId="0" quotePrefix="1" applyFont="1" applyBorder="1"/>
    <xf numFmtId="3" fontId="3" fillId="4" borderId="11" xfId="0" applyNumberFormat="1" applyFont="1" applyFill="1" applyBorder="1"/>
    <xf numFmtId="3" fontId="3" fillId="4" borderId="12" xfId="0" applyNumberFormat="1" applyFont="1" applyFill="1" applyBorder="1"/>
    <xf numFmtId="0" fontId="3" fillId="0" borderId="4" xfId="0" quotePrefix="1" applyFont="1" applyBorder="1"/>
    <xf numFmtId="3" fontId="3" fillId="2" borderId="8" xfId="0" applyNumberFormat="1" applyFont="1" applyFill="1" applyBorder="1"/>
    <xf numFmtId="0" fontId="1" fillId="0" borderId="8" xfId="0" applyFont="1" applyBorder="1"/>
    <xf numFmtId="3" fontId="1" fillId="4" borderId="8" xfId="0" applyNumberFormat="1" applyFont="1" applyFill="1" applyBorder="1"/>
    <xf numFmtId="3" fontId="1" fillId="2" borderId="8" xfId="0" applyNumberFormat="1" applyFont="1" applyFill="1" applyBorder="1"/>
    <xf numFmtId="3" fontId="3" fillId="6" borderId="0" xfId="0" applyNumberFormat="1" applyFont="1" applyFill="1"/>
    <xf numFmtId="0" fontId="3" fillId="0" borderId="6" xfId="0" quotePrefix="1" applyFont="1" applyBorder="1"/>
    <xf numFmtId="3" fontId="3" fillId="4" borderId="13" xfId="0" applyNumberFormat="1" applyFont="1" applyFill="1" applyBorder="1"/>
    <xf numFmtId="3" fontId="3" fillId="0" borderId="13" xfId="0" applyNumberFormat="1" applyFont="1" applyBorder="1"/>
    <xf numFmtId="0" fontId="3" fillId="0" borderId="8" xfId="0" quotePrefix="1" applyFont="1" applyBorder="1"/>
    <xf numFmtId="3" fontId="3" fillId="4" borderId="4" xfId="0" applyNumberFormat="1" applyFont="1" applyFill="1" applyBorder="1"/>
    <xf numFmtId="3" fontId="3" fillId="0" borderId="4" xfId="0" applyNumberFormat="1" applyFont="1" applyBorder="1"/>
    <xf numFmtId="3" fontId="3" fillId="2" borderId="1" xfId="0" applyNumberFormat="1" applyFont="1" applyFill="1" applyBorder="1"/>
    <xf numFmtId="3" fontId="1" fillId="2" borderId="1" xfId="0" applyNumberFormat="1" applyFont="1" applyFill="1" applyBorder="1"/>
    <xf numFmtId="3" fontId="0" fillId="0" borderId="0" xfId="0" applyNumberFormat="1"/>
    <xf numFmtId="3" fontId="3" fillId="7" borderId="7" xfId="0" applyNumberFormat="1" applyFont="1" applyFill="1" applyBorder="1"/>
    <xf numFmtId="0" fontId="0" fillId="4" borderId="0" xfId="0" applyFill="1"/>
    <xf numFmtId="3" fontId="0" fillId="4" borderId="0" xfId="0" applyNumberFormat="1" applyFill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CCEC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60"/>
  <sheetViews>
    <sheetView tabSelected="1" workbookViewId="0">
      <selection activeCell="S20" sqref="S20"/>
    </sheetView>
  </sheetViews>
  <sheetFormatPr baseColWidth="10" defaultRowHeight="15" x14ac:dyDescent="0.25"/>
  <cols>
    <col min="1" max="1" width="5.7109375" customWidth="1"/>
    <col min="2" max="2" width="28.5703125" bestFit="1" customWidth="1"/>
  </cols>
  <sheetData>
    <row r="1" spans="2:17" x14ac:dyDescent="0.25">
      <c r="B1" s="64" t="s">
        <v>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2:17" x14ac:dyDescent="0.25">
      <c r="B2" s="1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7" x14ac:dyDescent="0.25">
      <c r="B3" s="2" t="s">
        <v>2</v>
      </c>
      <c r="C3" s="63" t="s">
        <v>3</v>
      </c>
      <c r="D3" s="63"/>
      <c r="E3" s="63"/>
      <c r="F3" s="65" t="s">
        <v>4</v>
      </c>
      <c r="G3" s="66"/>
      <c r="H3" s="66"/>
      <c r="I3" s="67"/>
      <c r="J3" s="63" t="s">
        <v>5</v>
      </c>
      <c r="K3" s="63"/>
      <c r="L3" s="63" t="s">
        <v>75</v>
      </c>
      <c r="M3" s="63"/>
      <c r="N3" s="68" t="s">
        <v>74</v>
      </c>
      <c r="O3" s="68"/>
    </row>
    <row r="4" spans="2:17" x14ac:dyDescent="0.25">
      <c r="B4" s="3" t="s">
        <v>6</v>
      </c>
      <c r="C4" s="63" t="s">
        <v>7</v>
      </c>
      <c r="D4" s="63"/>
      <c r="E4" s="63"/>
      <c r="F4" s="64" t="s">
        <v>8</v>
      </c>
      <c r="G4" s="64"/>
      <c r="H4" s="64"/>
      <c r="I4" s="64"/>
      <c r="J4" s="70" t="s">
        <v>9</v>
      </c>
      <c r="K4" s="70"/>
      <c r="L4" s="70" t="s">
        <v>76</v>
      </c>
      <c r="M4" s="70"/>
      <c r="N4" s="69"/>
      <c r="O4" s="69"/>
    </row>
    <row r="5" spans="2:17" x14ac:dyDescent="0.25">
      <c r="B5" s="4" t="s">
        <v>10</v>
      </c>
      <c r="C5" s="5" t="s">
        <v>11</v>
      </c>
      <c r="D5" s="6" t="s">
        <v>12</v>
      </c>
      <c r="E5" s="6" t="s">
        <v>13</v>
      </c>
      <c r="F5" s="6" t="s">
        <v>14</v>
      </c>
      <c r="G5" s="6" t="s">
        <v>15</v>
      </c>
      <c r="H5" s="6" t="s">
        <v>16</v>
      </c>
      <c r="I5" s="6" t="s">
        <v>17</v>
      </c>
      <c r="J5" s="6" t="s">
        <v>18</v>
      </c>
      <c r="K5" s="6" t="s">
        <v>19</v>
      </c>
      <c r="L5" s="6" t="s">
        <v>20</v>
      </c>
      <c r="M5" s="6" t="s">
        <v>21</v>
      </c>
      <c r="N5" s="5" t="s">
        <v>22</v>
      </c>
      <c r="O5" s="5" t="s">
        <v>23</v>
      </c>
    </row>
    <row r="6" spans="2:17" x14ac:dyDescent="0.25">
      <c r="B6" s="7" t="s">
        <v>24</v>
      </c>
      <c r="C6" s="8">
        <v>8157348</v>
      </c>
      <c r="D6" s="8">
        <f t="shared" ref="D6:N6" si="0">C54+D7</f>
        <v>6354051</v>
      </c>
      <c r="E6" s="8">
        <f t="shared" si="0"/>
        <v>7477738</v>
      </c>
      <c r="F6" s="8">
        <f t="shared" si="0"/>
        <v>11332910</v>
      </c>
      <c r="G6" s="8">
        <f t="shared" si="0"/>
        <v>25579495</v>
      </c>
      <c r="H6" s="8">
        <f t="shared" si="0"/>
        <v>12090360</v>
      </c>
      <c r="I6" s="8">
        <f t="shared" si="0"/>
        <v>13714599</v>
      </c>
      <c r="J6" s="8">
        <f t="shared" si="0"/>
        <v>15848405</v>
      </c>
      <c r="K6" s="8">
        <f t="shared" si="0"/>
        <v>19888913</v>
      </c>
      <c r="L6" s="8">
        <f t="shared" si="0"/>
        <v>22934609</v>
      </c>
      <c r="M6" s="8">
        <f t="shared" si="0"/>
        <v>29307023</v>
      </c>
      <c r="N6" s="8">
        <f t="shared" si="0"/>
        <v>34973263</v>
      </c>
      <c r="O6" s="9">
        <f>C6</f>
        <v>8157348</v>
      </c>
      <c r="Q6" s="59"/>
    </row>
    <row r="7" spans="2:17" x14ac:dyDescent="0.25">
      <c r="B7" s="4" t="s">
        <v>25</v>
      </c>
      <c r="C7" s="10" t="s">
        <v>1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2"/>
      <c r="O7" s="13"/>
      <c r="Q7" s="59"/>
    </row>
    <row r="8" spans="2:17" x14ac:dyDescent="0.25">
      <c r="B8" s="14" t="s">
        <v>26</v>
      </c>
      <c r="C8" s="15">
        <v>18274455</v>
      </c>
      <c r="D8" s="15">
        <v>18034002</v>
      </c>
      <c r="E8" s="15">
        <v>21159895</v>
      </c>
      <c r="F8" s="15">
        <v>20438536</v>
      </c>
      <c r="G8" s="15">
        <v>20678989</v>
      </c>
      <c r="H8" s="15">
        <v>23323976</v>
      </c>
      <c r="I8" s="15">
        <v>25728510</v>
      </c>
      <c r="J8" s="15">
        <v>27652136</v>
      </c>
      <c r="K8" s="15">
        <v>27892590</v>
      </c>
      <c r="L8" s="15">
        <v>30537577</v>
      </c>
      <c r="M8" s="15">
        <v>30778030</v>
      </c>
      <c r="N8" s="16">
        <v>35106191</v>
      </c>
      <c r="O8" s="17">
        <f>SUM(C8:N8)</f>
        <v>299604887</v>
      </c>
      <c r="Q8" s="59"/>
    </row>
    <row r="9" spans="2:17" x14ac:dyDescent="0.25">
      <c r="B9" s="18" t="s">
        <v>27</v>
      </c>
      <c r="C9" s="19">
        <v>3552019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1085970</v>
      </c>
      <c r="N9" s="20">
        <v>0</v>
      </c>
      <c r="O9" s="17">
        <f t="shared" ref="O9:O16" si="1">SUM(C9:N9)</f>
        <v>4637989</v>
      </c>
      <c r="Q9" s="59"/>
    </row>
    <row r="10" spans="2:17" x14ac:dyDescent="0.25">
      <c r="B10" s="18" t="s">
        <v>28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20">
        <v>0</v>
      </c>
      <c r="O10" s="17">
        <f t="shared" si="1"/>
        <v>0</v>
      </c>
      <c r="Q10" s="59"/>
    </row>
    <row r="11" spans="2:17" x14ac:dyDescent="0.25">
      <c r="B11" s="18" t="s">
        <v>29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20">
        <v>0</v>
      </c>
      <c r="O11" s="21">
        <f t="shared" si="1"/>
        <v>0</v>
      </c>
      <c r="Q11" s="59"/>
    </row>
    <row r="12" spans="2:17" x14ac:dyDescent="0.25">
      <c r="B12" s="18" t="s">
        <v>30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20">
        <v>0</v>
      </c>
      <c r="O12" s="21">
        <f t="shared" si="1"/>
        <v>0</v>
      </c>
      <c r="Q12" s="59"/>
    </row>
    <row r="13" spans="2:17" x14ac:dyDescent="0.25">
      <c r="B13" s="18" t="s">
        <v>31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20">
        <v>0</v>
      </c>
      <c r="O13" s="21">
        <f t="shared" si="1"/>
        <v>0</v>
      </c>
      <c r="Q13" s="59"/>
    </row>
    <row r="14" spans="2:17" x14ac:dyDescent="0.25">
      <c r="B14" s="18" t="s">
        <v>32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20">
        <v>0</v>
      </c>
      <c r="O14" s="21">
        <f t="shared" si="1"/>
        <v>0</v>
      </c>
      <c r="Q14" s="59"/>
    </row>
    <row r="15" spans="2:17" x14ac:dyDescent="0.25">
      <c r="B15" s="18" t="s">
        <v>33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20">
        <v>0</v>
      </c>
      <c r="O15" s="21">
        <f t="shared" si="1"/>
        <v>0</v>
      </c>
      <c r="Q15" s="59"/>
    </row>
    <row r="16" spans="2:17" x14ac:dyDescent="0.25">
      <c r="B16" s="22" t="s">
        <v>34</v>
      </c>
      <c r="C16" s="23"/>
      <c r="D16" s="23">
        <v>0</v>
      </c>
      <c r="E16" s="23">
        <v>0</v>
      </c>
      <c r="F16" s="23">
        <v>12000000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4">
        <v>0</v>
      </c>
      <c r="O16" s="21">
        <f t="shared" si="1"/>
        <v>12000000</v>
      </c>
      <c r="Q16" s="59"/>
    </row>
    <row r="17" spans="2:19" x14ac:dyDescent="0.25">
      <c r="B17" s="4" t="s">
        <v>35</v>
      </c>
      <c r="C17" s="25">
        <f>SUM(C8:C16)</f>
        <v>21826474</v>
      </c>
      <c r="D17" s="25">
        <f t="shared" ref="D17:N17" si="2">SUM(D8:D16)</f>
        <v>18034002</v>
      </c>
      <c r="E17" s="25">
        <f t="shared" si="2"/>
        <v>21159895</v>
      </c>
      <c r="F17" s="25">
        <f>SUM(F8:F16)</f>
        <v>32438536</v>
      </c>
      <c r="G17" s="25">
        <f>SUM(G8:G16)</f>
        <v>20678989</v>
      </c>
      <c r="H17" s="25">
        <f t="shared" si="2"/>
        <v>23323976</v>
      </c>
      <c r="I17" s="25">
        <f t="shared" si="2"/>
        <v>25728510</v>
      </c>
      <c r="J17" s="25">
        <f t="shared" si="2"/>
        <v>27652136</v>
      </c>
      <c r="K17" s="25">
        <f t="shared" si="2"/>
        <v>27892590</v>
      </c>
      <c r="L17" s="25">
        <f t="shared" si="2"/>
        <v>30537577</v>
      </c>
      <c r="M17" s="25">
        <f t="shared" si="2"/>
        <v>31864000</v>
      </c>
      <c r="N17" s="25">
        <f t="shared" si="2"/>
        <v>35106191</v>
      </c>
      <c r="O17" s="26">
        <f>SUM(O8:O16)</f>
        <v>316242876</v>
      </c>
    </row>
    <row r="18" spans="2:19" x14ac:dyDescent="0.25">
      <c r="B18" s="4" t="s">
        <v>36</v>
      </c>
      <c r="C18" s="25">
        <f>C6+C17</f>
        <v>29983822</v>
      </c>
      <c r="D18" s="25">
        <f>D6+D17</f>
        <v>24388053</v>
      </c>
      <c r="E18" s="25">
        <f t="shared" ref="E18:N18" si="3">SUM(E6:E16)</f>
        <v>28637633</v>
      </c>
      <c r="F18" s="25">
        <f t="shared" si="3"/>
        <v>43771446</v>
      </c>
      <c r="G18" s="25">
        <f t="shared" si="3"/>
        <v>46258484</v>
      </c>
      <c r="H18" s="25">
        <f t="shared" si="3"/>
        <v>35414336</v>
      </c>
      <c r="I18" s="25">
        <f t="shared" si="3"/>
        <v>39443109</v>
      </c>
      <c r="J18" s="25">
        <f t="shared" si="3"/>
        <v>43500541</v>
      </c>
      <c r="K18" s="25">
        <f t="shared" si="3"/>
        <v>47781503</v>
      </c>
      <c r="L18" s="25">
        <f t="shared" si="3"/>
        <v>53472186</v>
      </c>
      <c r="M18" s="25">
        <f t="shared" si="3"/>
        <v>61171023</v>
      </c>
      <c r="N18" s="25">
        <f t="shared" si="3"/>
        <v>70079454</v>
      </c>
      <c r="O18" s="26">
        <f>O6+O17</f>
        <v>324400224</v>
      </c>
    </row>
    <row r="19" spans="2:19" x14ac:dyDescent="0.25">
      <c r="B19" s="4" t="s">
        <v>37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8"/>
      <c r="O19" s="28"/>
    </row>
    <row r="20" spans="2:19" x14ac:dyDescent="0.25">
      <c r="B20" s="29" t="s">
        <v>38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1"/>
      <c r="O20" s="32"/>
      <c r="Q20" s="59"/>
    </row>
    <row r="21" spans="2:19" x14ac:dyDescent="0.25">
      <c r="B21" s="33" t="s">
        <v>39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34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20">
        <v>0</v>
      </c>
      <c r="O21" s="21">
        <f>SUM(C21:N21)</f>
        <v>0</v>
      </c>
      <c r="Q21" s="59"/>
    </row>
    <row r="22" spans="2:19" x14ac:dyDescent="0.25">
      <c r="B22" s="35" t="s">
        <v>40</v>
      </c>
      <c r="C22" s="19">
        <v>0</v>
      </c>
      <c r="D22" s="19">
        <v>0</v>
      </c>
      <c r="E22" s="19">
        <v>0</v>
      </c>
      <c r="F22" s="19">
        <v>95156</v>
      </c>
      <c r="G22" s="19">
        <v>33250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20">
        <v>0</v>
      </c>
      <c r="O22" s="21">
        <f t="shared" ref="O22:O28" si="4">SUM(C22:N22)</f>
        <v>128406</v>
      </c>
      <c r="Q22" s="59"/>
    </row>
    <row r="23" spans="2:19" x14ac:dyDescent="0.25">
      <c r="B23" s="35" t="s">
        <v>41</v>
      </c>
      <c r="C23" s="19">
        <v>3805601</v>
      </c>
      <c r="D23" s="19">
        <v>3818348</v>
      </c>
      <c r="E23" s="19">
        <v>3512783</v>
      </c>
      <c r="F23" s="19">
        <v>3248087</v>
      </c>
      <c r="G23" s="19">
        <v>3644469</v>
      </c>
      <c r="H23" s="19">
        <v>3730293</v>
      </c>
      <c r="I23" s="19">
        <v>3843359</v>
      </c>
      <c r="J23" s="19">
        <v>4233533</v>
      </c>
      <c r="K23" s="19">
        <v>4683498</v>
      </c>
      <c r="L23" s="19">
        <v>4409669</v>
      </c>
      <c r="M23" s="19">
        <v>4108671</v>
      </c>
      <c r="N23" s="20">
        <v>5268413</v>
      </c>
      <c r="O23" s="21">
        <f t="shared" si="4"/>
        <v>48306724</v>
      </c>
      <c r="Q23" s="59"/>
    </row>
    <row r="24" spans="2:19" x14ac:dyDescent="0.25">
      <c r="B24" s="35" t="s">
        <v>42</v>
      </c>
      <c r="C24" s="19">
        <v>52493</v>
      </c>
      <c r="D24" s="19">
        <v>56314</v>
      </c>
      <c r="E24" s="19">
        <v>50483</v>
      </c>
      <c r="F24" s="19">
        <v>48879</v>
      </c>
      <c r="G24" s="19">
        <v>51947</v>
      </c>
      <c r="H24" s="19">
        <v>58840</v>
      </c>
      <c r="I24" s="19">
        <v>65172</v>
      </c>
      <c r="J24" s="19">
        <v>72051</v>
      </c>
      <c r="K24" s="19">
        <v>67286</v>
      </c>
      <c r="L24" s="19">
        <v>71247</v>
      </c>
      <c r="M24" s="19">
        <v>71366</v>
      </c>
      <c r="N24" s="20">
        <v>62501</v>
      </c>
      <c r="O24" s="21">
        <f t="shared" si="4"/>
        <v>728579</v>
      </c>
      <c r="Q24" s="59"/>
    </row>
    <row r="25" spans="2:19" x14ac:dyDescent="0.25">
      <c r="B25" s="35" t="s">
        <v>43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20">
        <v>0</v>
      </c>
      <c r="O25" s="21">
        <f t="shared" si="4"/>
        <v>0</v>
      </c>
      <c r="Q25" s="59"/>
    </row>
    <row r="26" spans="2:19" x14ac:dyDescent="0.25">
      <c r="B26" s="33" t="s">
        <v>44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20">
        <v>0</v>
      </c>
      <c r="O26" s="21">
        <f t="shared" si="4"/>
        <v>0</v>
      </c>
      <c r="Q26" s="59"/>
    </row>
    <row r="27" spans="2:19" x14ac:dyDescent="0.25">
      <c r="B27" s="35" t="s">
        <v>45</v>
      </c>
      <c r="C27" s="19">
        <v>1023781</v>
      </c>
      <c r="D27" s="19">
        <v>52800</v>
      </c>
      <c r="E27" s="19">
        <v>618943</v>
      </c>
      <c r="F27" s="19">
        <v>433640</v>
      </c>
      <c r="G27" s="19">
        <v>368492</v>
      </c>
      <c r="H27" s="19">
        <v>17600</v>
      </c>
      <c r="I27" s="19">
        <v>17600</v>
      </c>
      <c r="J27" s="19">
        <v>17600</v>
      </c>
      <c r="K27" s="19">
        <v>17600</v>
      </c>
      <c r="L27" s="19">
        <v>262884</v>
      </c>
      <c r="M27" s="19">
        <v>266542</v>
      </c>
      <c r="N27" s="20">
        <v>17600</v>
      </c>
      <c r="O27" s="21">
        <f t="shared" si="4"/>
        <v>3115082</v>
      </c>
    </row>
    <row r="28" spans="2:19" x14ac:dyDescent="0.25">
      <c r="B28" s="35" t="s">
        <v>46</v>
      </c>
      <c r="C28" s="19">
        <v>10735508</v>
      </c>
      <c r="D28" s="19">
        <v>9687416</v>
      </c>
      <c r="E28" s="19">
        <v>8318616</v>
      </c>
      <c r="F28" s="19">
        <v>10603356</v>
      </c>
      <c r="G28" s="19">
        <v>10978018</v>
      </c>
      <c r="H28" s="19">
        <v>11467506</v>
      </c>
      <c r="I28" s="19">
        <v>12518187</v>
      </c>
      <c r="J28" s="19">
        <v>13443036</v>
      </c>
      <c r="K28" s="19">
        <v>14043233</v>
      </c>
      <c r="L28" s="19">
        <v>13230902</v>
      </c>
      <c r="M28" s="19">
        <v>14038898</v>
      </c>
      <c r="N28" s="20">
        <v>16824705</v>
      </c>
      <c r="O28" s="21">
        <f t="shared" si="4"/>
        <v>145889381</v>
      </c>
      <c r="Q28" s="59"/>
      <c r="S28" s="59"/>
    </row>
    <row r="29" spans="2:19" x14ac:dyDescent="0.25">
      <c r="B29" s="4" t="s">
        <v>47</v>
      </c>
      <c r="C29" s="25">
        <f>SUM(C21:C28)</f>
        <v>15617383</v>
      </c>
      <c r="D29" s="25">
        <f t="shared" ref="D29:N29" si="5">SUM(D21:D28)</f>
        <v>13614878</v>
      </c>
      <c r="E29" s="25">
        <f t="shared" si="5"/>
        <v>12500825</v>
      </c>
      <c r="F29" s="25">
        <f>SUM(F21:F28)</f>
        <v>14429118</v>
      </c>
      <c r="G29" s="25">
        <f t="shared" si="5"/>
        <v>15076176</v>
      </c>
      <c r="H29" s="25">
        <f t="shared" si="5"/>
        <v>15274239</v>
      </c>
      <c r="I29" s="25">
        <f t="shared" si="5"/>
        <v>16444318</v>
      </c>
      <c r="J29" s="25">
        <f t="shared" si="5"/>
        <v>17766220</v>
      </c>
      <c r="K29" s="25">
        <f t="shared" si="5"/>
        <v>18811617</v>
      </c>
      <c r="L29" s="25">
        <f t="shared" si="5"/>
        <v>17974702</v>
      </c>
      <c r="M29" s="25">
        <f t="shared" si="5"/>
        <v>18485477</v>
      </c>
      <c r="N29" s="25">
        <f t="shared" si="5"/>
        <v>22173219</v>
      </c>
      <c r="O29" s="26">
        <f>SUM(O21:O28)</f>
        <v>198168172</v>
      </c>
      <c r="Q29" s="59"/>
      <c r="S29" s="59"/>
    </row>
    <row r="30" spans="2:19" x14ac:dyDescent="0.25">
      <c r="B30" s="7" t="s">
        <v>48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8"/>
      <c r="Q30" s="59"/>
      <c r="S30" s="59"/>
    </row>
    <row r="31" spans="2:19" x14ac:dyDescent="0.25">
      <c r="B31" s="39" t="s">
        <v>49</v>
      </c>
      <c r="C31" s="30">
        <v>0</v>
      </c>
      <c r="D31" s="40">
        <v>0</v>
      </c>
      <c r="E31" s="30">
        <v>0</v>
      </c>
      <c r="F31" s="41">
        <v>0</v>
      </c>
      <c r="G31" s="30">
        <v>0</v>
      </c>
      <c r="H31" s="30">
        <v>0</v>
      </c>
      <c r="I31" s="30">
        <v>99680</v>
      </c>
      <c r="J31" s="30">
        <v>0</v>
      </c>
      <c r="K31" s="30">
        <v>0</v>
      </c>
      <c r="L31" s="30">
        <v>0</v>
      </c>
      <c r="M31" s="30">
        <v>119470</v>
      </c>
      <c r="N31" s="31">
        <v>435879</v>
      </c>
      <c r="O31" s="32">
        <f t="shared" ref="O31:O47" si="6">SUM(C31:N31)</f>
        <v>655029</v>
      </c>
      <c r="Q31" s="59"/>
      <c r="S31" s="59"/>
    </row>
    <row r="32" spans="2:19" x14ac:dyDescent="0.25">
      <c r="B32" s="42" t="s">
        <v>50</v>
      </c>
      <c r="C32" s="19">
        <v>0</v>
      </c>
      <c r="D32" s="43">
        <v>0</v>
      </c>
      <c r="E32" s="19">
        <v>0</v>
      </c>
      <c r="F32" s="44">
        <v>0</v>
      </c>
      <c r="G32" s="19">
        <v>0</v>
      </c>
      <c r="H32" s="19">
        <v>0</v>
      </c>
      <c r="I32" s="19"/>
      <c r="J32" s="19">
        <v>0</v>
      </c>
      <c r="K32" s="19">
        <v>0</v>
      </c>
      <c r="L32" s="19">
        <v>0</v>
      </c>
      <c r="M32" s="19">
        <v>0</v>
      </c>
      <c r="N32" s="20">
        <v>0</v>
      </c>
      <c r="O32" s="21">
        <f t="shared" si="6"/>
        <v>0</v>
      </c>
      <c r="S32" s="59"/>
    </row>
    <row r="33" spans="2:19" x14ac:dyDescent="0.25">
      <c r="B33" s="42" t="s">
        <v>51</v>
      </c>
      <c r="C33" s="19">
        <v>0</v>
      </c>
      <c r="D33" s="43">
        <v>0</v>
      </c>
      <c r="E33" s="19">
        <v>0</v>
      </c>
      <c r="F33" s="44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20">
        <v>0</v>
      </c>
      <c r="O33" s="21">
        <f t="shared" si="6"/>
        <v>0</v>
      </c>
      <c r="S33" s="59"/>
    </row>
    <row r="34" spans="2:19" x14ac:dyDescent="0.25">
      <c r="B34" s="42" t="s">
        <v>52</v>
      </c>
      <c r="C34" s="19">
        <v>274716</v>
      </c>
      <c r="D34" s="43">
        <v>117566</v>
      </c>
      <c r="E34" s="19">
        <v>137816</v>
      </c>
      <c r="F34" s="44">
        <v>329681</v>
      </c>
      <c r="G34" s="19">
        <v>62479</v>
      </c>
      <c r="H34" s="19">
        <v>362222</v>
      </c>
      <c r="I34" s="19">
        <v>176455</v>
      </c>
      <c r="J34" s="19">
        <v>131255</v>
      </c>
      <c r="K34" s="19">
        <v>215180</v>
      </c>
      <c r="L34" s="19">
        <v>354955</v>
      </c>
      <c r="M34" s="19">
        <v>30859</v>
      </c>
      <c r="N34" s="20">
        <v>270084</v>
      </c>
      <c r="O34" s="21">
        <f t="shared" si="6"/>
        <v>2463268</v>
      </c>
      <c r="S34" s="59"/>
    </row>
    <row r="35" spans="2:19" x14ac:dyDescent="0.25">
      <c r="B35" s="42" t="s">
        <v>53</v>
      </c>
      <c r="C35" s="19">
        <v>400000</v>
      </c>
      <c r="D35" s="43">
        <v>0</v>
      </c>
      <c r="E35" s="19">
        <v>0</v>
      </c>
      <c r="F35" s="44">
        <v>0</v>
      </c>
      <c r="G35" s="19"/>
      <c r="H35" s="19">
        <v>-400000</v>
      </c>
      <c r="I35" s="19">
        <v>400000</v>
      </c>
      <c r="J35" s="19">
        <v>0</v>
      </c>
      <c r="K35" s="19">
        <v>0</v>
      </c>
      <c r="L35" s="19">
        <v>0</v>
      </c>
      <c r="M35" s="19">
        <v>0</v>
      </c>
      <c r="N35" s="20">
        <v>-400000</v>
      </c>
      <c r="O35" s="21">
        <f t="shared" si="6"/>
        <v>0</v>
      </c>
      <c r="S35" s="59"/>
    </row>
    <row r="36" spans="2:19" x14ac:dyDescent="0.25">
      <c r="B36" s="42" t="s">
        <v>54</v>
      </c>
      <c r="C36" s="19">
        <v>0</v>
      </c>
      <c r="D36" s="43">
        <v>0</v>
      </c>
      <c r="E36" s="19">
        <v>0</v>
      </c>
      <c r="F36" s="44">
        <v>0</v>
      </c>
      <c r="G36" s="19">
        <v>0</v>
      </c>
      <c r="H36" s="19">
        <v>0</v>
      </c>
      <c r="I36" s="19">
        <v>0</v>
      </c>
      <c r="J36" s="19">
        <v>188490</v>
      </c>
      <c r="K36" s="19">
        <v>0</v>
      </c>
      <c r="L36" s="19">
        <v>0</v>
      </c>
      <c r="M36" s="19">
        <v>0</v>
      </c>
      <c r="N36" s="20">
        <v>738190</v>
      </c>
      <c r="O36" s="21">
        <f t="shared" si="6"/>
        <v>926680</v>
      </c>
      <c r="S36" s="59"/>
    </row>
    <row r="37" spans="2:19" x14ac:dyDescent="0.25">
      <c r="B37" s="42" t="s">
        <v>55</v>
      </c>
      <c r="C37" s="19">
        <v>0</v>
      </c>
      <c r="D37" s="43">
        <v>0</v>
      </c>
      <c r="E37" s="19">
        <v>0</v>
      </c>
      <c r="F37" s="44">
        <v>68990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20">
        <v>0</v>
      </c>
      <c r="O37" s="21">
        <f t="shared" si="6"/>
        <v>68990</v>
      </c>
      <c r="S37" s="59"/>
    </row>
    <row r="38" spans="2:19" x14ac:dyDescent="0.25">
      <c r="B38" s="42" t="s">
        <v>56</v>
      </c>
      <c r="C38" s="19">
        <v>120000</v>
      </c>
      <c r="D38" s="43">
        <v>20351</v>
      </c>
      <c r="E38" s="19">
        <v>113050</v>
      </c>
      <c r="F38" s="44">
        <v>0</v>
      </c>
      <c r="G38" s="19">
        <v>487375</v>
      </c>
      <c r="H38" s="19">
        <v>1288631</v>
      </c>
      <c r="I38" s="19">
        <v>656268</v>
      </c>
      <c r="J38" s="19">
        <v>807799</v>
      </c>
      <c r="K38" s="19">
        <v>113050</v>
      </c>
      <c r="L38" s="19">
        <v>0</v>
      </c>
      <c r="M38" s="19">
        <v>0</v>
      </c>
      <c r="N38" s="20">
        <v>16959</v>
      </c>
      <c r="O38" s="21">
        <f t="shared" si="6"/>
        <v>3623483</v>
      </c>
      <c r="S38" s="59"/>
    </row>
    <row r="39" spans="2:19" x14ac:dyDescent="0.25">
      <c r="B39" s="42" t="s">
        <v>57</v>
      </c>
      <c r="C39" s="19">
        <v>304224</v>
      </c>
      <c r="D39" s="43">
        <v>73268</v>
      </c>
      <c r="E39" s="19">
        <v>449344</v>
      </c>
      <c r="F39" s="44">
        <v>0</v>
      </c>
      <c r="G39" s="19">
        <v>154105</v>
      </c>
      <c r="H39" s="19">
        <v>300178</v>
      </c>
      <c r="I39" s="19">
        <v>155966</v>
      </c>
      <c r="J39" s="19">
        <v>0</v>
      </c>
      <c r="K39" s="19">
        <v>661105</v>
      </c>
      <c r="L39" s="19">
        <v>663247</v>
      </c>
      <c r="M39" s="19">
        <v>413323</v>
      </c>
      <c r="N39" s="19">
        <v>120666</v>
      </c>
      <c r="O39" s="60">
        <f t="shared" si="6"/>
        <v>3295426</v>
      </c>
      <c r="P39" s="61"/>
      <c r="Q39" s="61"/>
      <c r="R39" s="61"/>
      <c r="S39" s="62"/>
    </row>
    <row r="40" spans="2:19" x14ac:dyDescent="0.25">
      <c r="B40" s="42" t="s">
        <v>58</v>
      </c>
      <c r="C40" s="19">
        <v>143374</v>
      </c>
      <c r="D40" s="43">
        <v>0</v>
      </c>
      <c r="E40" s="19">
        <v>129627</v>
      </c>
      <c r="F40" s="44">
        <v>74181</v>
      </c>
      <c r="G40" s="19">
        <v>0</v>
      </c>
      <c r="H40" s="19">
        <v>109431</v>
      </c>
      <c r="I40" s="19">
        <v>161984</v>
      </c>
      <c r="J40" s="19">
        <v>0</v>
      </c>
      <c r="K40" s="19">
        <v>70919</v>
      </c>
      <c r="L40" s="19">
        <v>179189</v>
      </c>
      <c r="M40" s="19">
        <v>80051</v>
      </c>
      <c r="N40" s="20">
        <v>128477</v>
      </c>
      <c r="O40" s="21">
        <f t="shared" si="6"/>
        <v>1077233</v>
      </c>
      <c r="S40" s="59"/>
    </row>
    <row r="41" spans="2:19" x14ac:dyDescent="0.25">
      <c r="B41" s="42" t="s">
        <v>59</v>
      </c>
      <c r="C41" s="19">
        <v>600300</v>
      </c>
      <c r="D41" s="43">
        <v>731840</v>
      </c>
      <c r="E41" s="19">
        <v>816800</v>
      </c>
      <c r="F41" s="44">
        <v>1072800</v>
      </c>
      <c r="G41" s="19">
        <v>1028300</v>
      </c>
      <c r="H41" s="19">
        <v>1051900</v>
      </c>
      <c r="I41" s="19">
        <v>722800</v>
      </c>
      <c r="J41" s="19">
        <v>976000</v>
      </c>
      <c r="K41" s="19">
        <v>1145600</v>
      </c>
      <c r="L41" s="19">
        <v>911400</v>
      </c>
      <c r="M41" s="19">
        <v>524200</v>
      </c>
      <c r="N41" s="20">
        <v>737000</v>
      </c>
      <c r="O41" s="21">
        <f t="shared" si="6"/>
        <v>10318940</v>
      </c>
      <c r="S41" s="59"/>
    </row>
    <row r="42" spans="2:19" x14ac:dyDescent="0.25">
      <c r="B42" s="42" t="s">
        <v>60</v>
      </c>
      <c r="C42" s="19">
        <v>353070</v>
      </c>
      <c r="D42" s="43">
        <v>252510</v>
      </c>
      <c r="E42" s="19">
        <v>483303</v>
      </c>
      <c r="F42" s="44">
        <v>327135</v>
      </c>
      <c r="G42" s="19">
        <v>282470</v>
      </c>
      <c r="H42" s="19">
        <v>337110</v>
      </c>
      <c r="I42" s="19">
        <v>215200</v>
      </c>
      <c r="J42" s="19">
        <v>337480</v>
      </c>
      <c r="K42" s="19">
        <v>275080</v>
      </c>
      <c r="L42" s="19">
        <v>118840</v>
      </c>
      <c r="M42" s="19">
        <v>170300</v>
      </c>
      <c r="N42" s="20">
        <v>218100</v>
      </c>
      <c r="O42" s="21">
        <f t="shared" si="6"/>
        <v>3370598</v>
      </c>
    </row>
    <row r="43" spans="2:19" x14ac:dyDescent="0.25">
      <c r="B43" s="42" t="s">
        <v>61</v>
      </c>
      <c r="C43" s="19">
        <v>224090</v>
      </c>
      <c r="D43" s="43">
        <v>0</v>
      </c>
      <c r="E43" s="19">
        <v>0</v>
      </c>
      <c r="F43" s="44">
        <v>142800</v>
      </c>
      <c r="G43" s="19">
        <v>280702</v>
      </c>
      <c r="H43" s="19">
        <v>34800</v>
      </c>
      <c r="I43" s="19">
        <v>0</v>
      </c>
      <c r="J43" s="19">
        <v>0</v>
      </c>
      <c r="K43" s="19">
        <v>0</v>
      </c>
      <c r="L43" s="19">
        <v>60000</v>
      </c>
      <c r="M43" s="19">
        <v>105000</v>
      </c>
      <c r="N43" s="20">
        <v>0</v>
      </c>
      <c r="O43" s="21">
        <f t="shared" si="6"/>
        <v>847392</v>
      </c>
    </row>
    <row r="44" spans="2:19" x14ac:dyDescent="0.25">
      <c r="B44" s="42" t="s">
        <v>62</v>
      </c>
      <c r="C44" s="19">
        <v>213150</v>
      </c>
      <c r="D44" s="43">
        <v>96822</v>
      </c>
      <c r="E44" s="19">
        <v>557969</v>
      </c>
      <c r="F44" s="44">
        <v>1747246</v>
      </c>
      <c r="G44" s="19">
        <v>12949264</v>
      </c>
      <c r="H44" s="19">
        <v>744331</v>
      </c>
      <c r="I44" s="19">
        <v>287103</v>
      </c>
      <c r="J44" s="19">
        <v>489191</v>
      </c>
      <c r="K44" s="19">
        <v>765085</v>
      </c>
      <c r="L44" s="19">
        <v>849073</v>
      </c>
      <c r="M44" s="19">
        <v>2105308</v>
      </c>
      <c r="N44" s="20">
        <v>4104802</v>
      </c>
      <c r="O44" s="21">
        <f t="shared" si="6"/>
        <v>24909344</v>
      </c>
    </row>
    <row r="45" spans="2:19" x14ac:dyDescent="0.25">
      <c r="B45" s="42" t="s">
        <v>63</v>
      </c>
      <c r="C45" s="19">
        <v>5379464</v>
      </c>
      <c r="D45" s="43">
        <v>1803400</v>
      </c>
      <c r="E45" s="19">
        <v>2115989</v>
      </c>
      <c r="F45" s="44">
        <v>0</v>
      </c>
      <c r="G45" s="19">
        <v>3847253</v>
      </c>
      <c r="H45" s="19">
        <v>2596895</v>
      </c>
      <c r="I45" s="19">
        <v>2572850</v>
      </c>
      <c r="J45" s="19">
        <v>2765213</v>
      </c>
      <c r="K45" s="19">
        <v>2789258</v>
      </c>
      <c r="L45" s="19">
        <v>3053757</v>
      </c>
      <c r="M45" s="19">
        <v>4163772</v>
      </c>
      <c r="N45" s="20">
        <v>3510618</v>
      </c>
      <c r="O45" s="21">
        <f t="shared" si="6"/>
        <v>34598469</v>
      </c>
    </row>
    <row r="46" spans="2:19" x14ac:dyDescent="0.25">
      <c r="B46" s="42" t="s">
        <v>64</v>
      </c>
      <c r="C46" s="19">
        <v>0</v>
      </c>
      <c r="D46" s="19">
        <v>199680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20">
        <v>0</v>
      </c>
      <c r="O46" s="21">
        <f>SUM(C46:N46)</f>
        <v>199680</v>
      </c>
    </row>
    <row r="47" spans="2:19" x14ac:dyDescent="0.25">
      <c r="B47" s="45"/>
      <c r="C47" s="23"/>
      <c r="D47" s="23"/>
      <c r="E47" s="23"/>
      <c r="F47" s="23"/>
      <c r="G47" s="23"/>
      <c r="H47" s="23"/>
      <c r="I47" s="23"/>
      <c r="J47" s="19"/>
      <c r="K47" s="23"/>
      <c r="L47" s="23"/>
      <c r="M47" s="23"/>
      <c r="N47" s="24">
        <v>0</v>
      </c>
      <c r="O47" s="46">
        <f t="shared" si="6"/>
        <v>0</v>
      </c>
    </row>
    <row r="48" spans="2:19" x14ac:dyDescent="0.25">
      <c r="B48" s="47" t="s">
        <v>65</v>
      </c>
      <c r="C48" s="48">
        <f t="shared" ref="C48:O48" si="7">SUM(C31:C47)</f>
        <v>8012388</v>
      </c>
      <c r="D48" s="48">
        <f t="shared" si="7"/>
        <v>3295437</v>
      </c>
      <c r="E48" s="48">
        <f t="shared" si="7"/>
        <v>4803898</v>
      </c>
      <c r="F48" s="48">
        <f t="shared" si="7"/>
        <v>3762833</v>
      </c>
      <c r="G48" s="48">
        <f t="shared" si="7"/>
        <v>19091948</v>
      </c>
      <c r="H48" s="49">
        <f t="shared" si="7"/>
        <v>6425498</v>
      </c>
      <c r="I48" s="49">
        <f t="shared" si="7"/>
        <v>5448306</v>
      </c>
      <c r="J48" s="26">
        <f t="shared" si="7"/>
        <v>5695428</v>
      </c>
      <c r="K48" s="49">
        <f t="shared" si="7"/>
        <v>6035277</v>
      </c>
      <c r="L48" s="49">
        <f t="shared" si="7"/>
        <v>6190461</v>
      </c>
      <c r="M48" s="49">
        <f t="shared" si="7"/>
        <v>7712283</v>
      </c>
      <c r="N48" s="49">
        <f t="shared" si="7"/>
        <v>9880775</v>
      </c>
      <c r="O48" s="49">
        <f t="shared" si="7"/>
        <v>86354532</v>
      </c>
    </row>
    <row r="49" spans="2:15" x14ac:dyDescent="0.25">
      <c r="B49" s="7" t="s">
        <v>66</v>
      </c>
      <c r="C49" s="27"/>
      <c r="D49" s="27"/>
      <c r="E49" s="27"/>
      <c r="F49" s="27"/>
      <c r="G49" s="27"/>
      <c r="H49" s="28"/>
      <c r="I49" s="50"/>
      <c r="J49" s="28"/>
      <c r="K49" s="28"/>
      <c r="L49" s="50"/>
      <c r="M49" s="28"/>
      <c r="N49" s="28"/>
      <c r="O49" s="28"/>
    </row>
    <row r="50" spans="2:15" x14ac:dyDescent="0.25">
      <c r="B50" s="51" t="s">
        <v>67</v>
      </c>
      <c r="C50" s="52"/>
      <c r="D50" s="30">
        <v>0</v>
      </c>
      <c r="E50" s="52">
        <v>0</v>
      </c>
      <c r="F50" s="30">
        <v>0</v>
      </c>
      <c r="G50" s="52">
        <v>0</v>
      </c>
      <c r="H50" s="31">
        <v>0</v>
      </c>
      <c r="I50" s="53">
        <v>1702080</v>
      </c>
      <c r="J50" s="31">
        <v>149980</v>
      </c>
      <c r="K50" s="53">
        <v>0</v>
      </c>
      <c r="L50" s="31">
        <v>0</v>
      </c>
      <c r="M50" s="53">
        <v>0</v>
      </c>
      <c r="N50" s="31"/>
      <c r="O50" s="32">
        <f>SUM(C50:N50)</f>
        <v>1852060</v>
      </c>
    </row>
    <row r="51" spans="2:15" x14ac:dyDescent="0.25">
      <c r="B51" s="54" t="s">
        <v>68</v>
      </c>
      <c r="C51" s="55">
        <v>0</v>
      </c>
      <c r="D51" s="23">
        <v>0</v>
      </c>
      <c r="E51" s="55">
        <v>0</v>
      </c>
      <c r="F51" s="23">
        <v>0</v>
      </c>
      <c r="G51" s="55">
        <v>0</v>
      </c>
      <c r="H51" s="24">
        <v>0</v>
      </c>
      <c r="I51" s="56">
        <v>0</v>
      </c>
      <c r="J51" s="24">
        <v>0</v>
      </c>
      <c r="K51" s="56">
        <v>0</v>
      </c>
      <c r="L51" s="24">
        <v>0</v>
      </c>
      <c r="M51" s="56">
        <v>0</v>
      </c>
      <c r="N51" s="24">
        <v>0</v>
      </c>
      <c r="O51" s="32">
        <f t="shared" ref="O51:O52" si="8">SUM(C51:N51)</f>
        <v>0</v>
      </c>
    </row>
    <row r="52" spans="2:15" x14ac:dyDescent="0.25">
      <c r="B52" s="4" t="s">
        <v>69</v>
      </c>
      <c r="C52" s="8">
        <f t="shared" ref="C52:N52" si="9">SUM(C50:C51)</f>
        <v>0</v>
      </c>
      <c r="D52" s="8">
        <f t="shared" si="9"/>
        <v>0</v>
      </c>
      <c r="E52" s="8">
        <f t="shared" si="9"/>
        <v>0</v>
      </c>
      <c r="F52" s="8">
        <f t="shared" si="9"/>
        <v>0</v>
      </c>
      <c r="G52" s="8">
        <f t="shared" si="9"/>
        <v>0</v>
      </c>
      <c r="H52" s="9">
        <f t="shared" si="9"/>
        <v>0</v>
      </c>
      <c r="I52" s="9">
        <f t="shared" si="9"/>
        <v>1702080</v>
      </c>
      <c r="J52" s="9">
        <f t="shared" si="9"/>
        <v>149980</v>
      </c>
      <c r="K52" s="9">
        <f t="shared" si="9"/>
        <v>0</v>
      </c>
      <c r="L52" s="9">
        <f t="shared" si="9"/>
        <v>0</v>
      </c>
      <c r="M52" s="9">
        <f t="shared" si="9"/>
        <v>0</v>
      </c>
      <c r="N52" s="57">
        <f t="shared" si="9"/>
        <v>0</v>
      </c>
      <c r="O52" s="32">
        <f t="shared" si="8"/>
        <v>1852060</v>
      </c>
    </row>
    <row r="53" spans="2:15" x14ac:dyDescent="0.25">
      <c r="B53" s="4" t="s">
        <v>70</v>
      </c>
      <c r="C53" s="25">
        <f t="shared" ref="C53:N53" si="10">C29+C48+C52</f>
        <v>23629771</v>
      </c>
      <c r="D53" s="25">
        <f t="shared" si="10"/>
        <v>16910315</v>
      </c>
      <c r="E53" s="25">
        <f t="shared" si="10"/>
        <v>17304723</v>
      </c>
      <c r="F53" s="25">
        <f t="shared" si="10"/>
        <v>18191951</v>
      </c>
      <c r="G53" s="25">
        <f t="shared" si="10"/>
        <v>34168124</v>
      </c>
      <c r="H53" s="26">
        <f t="shared" si="10"/>
        <v>21699737</v>
      </c>
      <c r="I53" s="26">
        <f t="shared" si="10"/>
        <v>23594704</v>
      </c>
      <c r="J53" s="26">
        <f t="shared" si="10"/>
        <v>23611628</v>
      </c>
      <c r="K53" s="26">
        <f t="shared" si="10"/>
        <v>24846894</v>
      </c>
      <c r="L53" s="26">
        <f t="shared" si="10"/>
        <v>24165163</v>
      </c>
      <c r="M53" s="26">
        <f t="shared" si="10"/>
        <v>26197760</v>
      </c>
      <c r="N53" s="58">
        <f t="shared" si="10"/>
        <v>32053994</v>
      </c>
      <c r="O53" s="26">
        <f>SUM(C53:N53)</f>
        <v>286374764</v>
      </c>
    </row>
    <row r="54" spans="2:15" x14ac:dyDescent="0.25">
      <c r="B54" s="4" t="s">
        <v>71</v>
      </c>
      <c r="C54" s="25">
        <f t="shared" ref="C54:N54" si="11">C18-C53</f>
        <v>6354051</v>
      </c>
      <c r="D54" s="25">
        <f t="shared" si="11"/>
        <v>7477738</v>
      </c>
      <c r="E54" s="25">
        <f t="shared" si="11"/>
        <v>11332910</v>
      </c>
      <c r="F54" s="25">
        <f t="shared" si="11"/>
        <v>25579495</v>
      </c>
      <c r="G54" s="25">
        <f t="shared" si="11"/>
        <v>12090360</v>
      </c>
      <c r="H54" s="26">
        <f t="shared" si="11"/>
        <v>13714599</v>
      </c>
      <c r="I54" s="26">
        <f t="shared" si="11"/>
        <v>15848405</v>
      </c>
      <c r="J54" s="26">
        <f t="shared" si="11"/>
        <v>19888913</v>
      </c>
      <c r="K54" s="26">
        <f t="shared" si="11"/>
        <v>22934609</v>
      </c>
      <c r="L54" s="26">
        <f t="shared" si="11"/>
        <v>29307023</v>
      </c>
      <c r="M54" s="26">
        <f t="shared" si="11"/>
        <v>34973263</v>
      </c>
      <c r="N54" s="26">
        <f t="shared" si="11"/>
        <v>38025460</v>
      </c>
      <c r="O54" s="26">
        <f>O17-O53+O6</f>
        <v>38025460</v>
      </c>
    </row>
    <row r="55" spans="2:15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2:15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2:15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2:15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2:15" x14ac:dyDescent="0.25">
      <c r="B59" s="63" t="s">
        <v>72</v>
      </c>
      <c r="C59" s="63"/>
      <c r="D59" s="63"/>
      <c r="E59" s="2"/>
      <c r="F59" s="2"/>
      <c r="G59" s="2"/>
      <c r="H59" s="2"/>
      <c r="I59" s="2"/>
      <c r="J59" s="63" t="s">
        <v>73</v>
      </c>
      <c r="K59" s="63"/>
      <c r="L59" s="63"/>
      <c r="M59" s="63"/>
      <c r="N59" s="63"/>
      <c r="O59" s="63"/>
    </row>
    <row r="60" spans="2:15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</sheetData>
  <mergeCells count="12">
    <mergeCell ref="B59:D59"/>
    <mergeCell ref="J59:O59"/>
    <mergeCell ref="B1:O1"/>
    <mergeCell ref="C3:E3"/>
    <mergeCell ref="F3:I3"/>
    <mergeCell ref="J3:K3"/>
    <mergeCell ref="L3:M3"/>
    <mergeCell ref="N3:O4"/>
    <mergeCell ref="C4:E4"/>
    <mergeCell ref="F4:I4"/>
    <mergeCell ref="J4:K4"/>
    <mergeCell ref="L4:M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</dc:creator>
  <cp:lastModifiedBy>contabilidad</cp:lastModifiedBy>
  <dcterms:created xsi:type="dcterms:W3CDTF">2024-07-09T15:02:02Z</dcterms:created>
  <dcterms:modified xsi:type="dcterms:W3CDTF">2026-04-14T17:01:07Z</dcterms:modified>
</cp:coreProperties>
</file>