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ru\OneDrive\Escritorio\Año 2025\Balances 2025\Balances 2025\"/>
    </mc:Choice>
  </mc:AlternateContent>
  <bookViews>
    <workbookView xWindow="0" yWindow="0" windowWidth="14370" windowHeight="12180" tabRatio="765"/>
  </bookViews>
  <sheets>
    <sheet name="Hoja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1" i="5" l="1"/>
  <c r="L51" i="5"/>
  <c r="K51" i="5"/>
  <c r="J51" i="5"/>
  <c r="I51" i="5"/>
  <c r="H51" i="5"/>
  <c r="G51" i="5"/>
  <c r="F51" i="5"/>
  <c r="E51" i="5"/>
  <c r="D51" i="5"/>
  <c r="C51" i="5"/>
  <c r="B51" i="5"/>
  <c r="N50" i="5"/>
  <c r="N49" i="5"/>
  <c r="M47" i="5"/>
  <c r="L47" i="5"/>
  <c r="K47" i="5"/>
  <c r="J47" i="5"/>
  <c r="I47" i="5"/>
  <c r="H47" i="5"/>
  <c r="G47" i="5"/>
  <c r="F47" i="5"/>
  <c r="E47" i="5"/>
  <c r="D47" i="5"/>
  <c r="C47" i="5"/>
  <c r="B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M29" i="5"/>
  <c r="L29" i="5"/>
  <c r="K29" i="5"/>
  <c r="J29" i="5"/>
  <c r="I29" i="5"/>
  <c r="H29" i="5"/>
  <c r="G29" i="5"/>
  <c r="F29" i="5"/>
  <c r="E29" i="5"/>
  <c r="D29" i="5"/>
  <c r="C29" i="5"/>
  <c r="B29" i="5"/>
  <c r="B52" i="5" s="1"/>
  <c r="N28" i="5"/>
  <c r="N27" i="5"/>
  <c r="N26" i="5"/>
  <c r="N25" i="5"/>
  <c r="N24" i="5"/>
  <c r="N23" i="5"/>
  <c r="N22" i="5"/>
  <c r="N21" i="5"/>
  <c r="M17" i="5"/>
  <c r="L17" i="5"/>
  <c r="K17" i="5"/>
  <c r="J17" i="5"/>
  <c r="I17" i="5"/>
  <c r="H17" i="5"/>
  <c r="G17" i="5"/>
  <c r="F17" i="5"/>
  <c r="E17" i="5"/>
  <c r="D17" i="5"/>
  <c r="C17" i="5"/>
  <c r="B17" i="5"/>
  <c r="B18" i="5" s="1"/>
  <c r="N16" i="5"/>
  <c r="N15" i="5"/>
  <c r="N14" i="5"/>
  <c r="N13" i="5"/>
  <c r="N12" i="5"/>
  <c r="N11" i="5"/>
  <c r="N10" i="5"/>
  <c r="N8" i="5"/>
  <c r="N6" i="5"/>
  <c r="M52" i="5" l="1"/>
  <c r="I52" i="5"/>
  <c r="H52" i="5"/>
  <c r="L52" i="5"/>
  <c r="K52" i="5"/>
  <c r="J52" i="5"/>
  <c r="N51" i="5"/>
  <c r="G52" i="5"/>
  <c r="F52" i="5"/>
  <c r="E52" i="5"/>
  <c r="D52" i="5"/>
  <c r="C52" i="5"/>
  <c r="N47" i="5"/>
  <c r="N29" i="5"/>
  <c r="N17" i="5"/>
  <c r="B53" i="5"/>
  <c r="C6" i="5" s="1"/>
  <c r="C18" i="5" s="1"/>
  <c r="N52" i="5" l="1"/>
  <c r="N53" i="5" s="1"/>
  <c r="C53" i="5"/>
  <c r="D6" i="5" s="1"/>
  <c r="D18" i="5" s="1"/>
  <c r="D53" i="5" s="1"/>
  <c r="E6" i="5" s="1"/>
  <c r="E18" i="5" s="1"/>
  <c r="E53" i="5" s="1"/>
  <c r="F6" i="5" s="1"/>
  <c r="F18" i="5" s="1"/>
  <c r="F53" i="5" s="1"/>
  <c r="G6" i="5" s="1"/>
  <c r="G18" i="5" s="1"/>
  <c r="N18" i="5"/>
  <c r="G53" i="5" l="1"/>
  <c r="H6" i="5" s="1"/>
  <c r="H18" i="5" s="1"/>
  <c r="H53" i="5" s="1"/>
  <c r="I6" i="5" s="1"/>
  <c r="I18" i="5" s="1"/>
  <c r="I53" i="5" s="1"/>
  <c r="J6" i="5" s="1"/>
  <c r="J18" i="5" s="1"/>
  <c r="J53" i="5" s="1"/>
  <c r="K6" i="5" s="1"/>
  <c r="K18" i="5" s="1"/>
  <c r="K53" i="5" s="1"/>
  <c r="L6" i="5" s="1"/>
  <c r="L18" i="5" s="1"/>
  <c r="L53" i="5" s="1"/>
  <c r="M6" i="5" s="1"/>
  <c r="M18" i="5" s="1"/>
  <c r="M53" i="5" s="1"/>
</calcChain>
</file>

<file path=xl/sharedStrings.xml><?xml version="1.0" encoding="utf-8"?>
<sst xmlns="http://schemas.openxmlformats.org/spreadsheetml/2006/main" count="80" uniqueCount="78">
  <si>
    <t xml:space="preserve">B A L A N C E </t>
  </si>
  <si>
    <t xml:space="preserve"> </t>
  </si>
  <si>
    <t xml:space="preserve">   Región                                    3</t>
  </si>
  <si>
    <t>Nombre del Establecimiento:</t>
  </si>
  <si>
    <t xml:space="preserve">   Mes de inicio</t>
  </si>
  <si>
    <t>Enero</t>
  </si>
  <si>
    <t>Nombre de la Institucion:</t>
  </si>
  <si>
    <t>FUNDACION I. E. P.</t>
  </si>
  <si>
    <t xml:space="preserve">   Mes de término</t>
  </si>
  <si>
    <t>Diciembre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</si>
  <si>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</si>
  <si>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</si>
  <si>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</si>
  <si>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</si>
  <si>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</si>
  <si>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</si>
  <si>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</si>
  <si>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</si>
  <si>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</si>
  <si>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</si>
  <si>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</si>
  <si>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</si>
  <si>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</si>
  <si>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</si>
  <si>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ANTERIOR</t>
  </si>
  <si>
    <t>INGRESOS</t>
  </si>
  <si>
    <t xml:space="preserve">   A)  Transferencia (Subvención)</t>
  </si>
  <si>
    <t xml:space="preserve">   B) Otros aportes SENAME</t>
  </si>
  <si>
    <t xml:space="preserve">        b1) Aguinaldos</t>
  </si>
  <si>
    <t xml:space="preserve">        b2) Bonos</t>
  </si>
  <si>
    <t xml:space="preserve">        b3) Incentivos</t>
  </si>
  <si>
    <t xml:space="preserve">   C) Ingresos distintos de Subvención</t>
  </si>
  <si>
    <t xml:space="preserve">       c1) Aportes Institucionales</t>
  </si>
  <si>
    <t xml:space="preserve">       c2) Donaciones </t>
  </si>
  <si>
    <t xml:space="preserve">       c3) Otros</t>
  </si>
  <si>
    <t>Total de Ingresos del período</t>
  </si>
  <si>
    <t>Total disponible</t>
  </si>
  <si>
    <t>EGRESOS</t>
  </si>
  <si>
    <t>GASTOS EN PERSONAL</t>
  </si>
  <si>
    <t>- Honorarios</t>
  </si>
  <si>
    <t>- Imposiciones</t>
  </si>
  <si>
    <t>- Impuesto único</t>
  </si>
  <si>
    <t>- Impuesto 2º categoría</t>
  </si>
  <si>
    <t>- Otros</t>
  </si>
  <si>
    <t>- Sueldos</t>
  </si>
  <si>
    <t>Total Gastos en Personal</t>
  </si>
  <si>
    <t>GASTOS DE OPERACIÓN</t>
  </si>
  <si>
    <t xml:space="preserve">- Alimentación </t>
  </si>
  <si>
    <t>- Capacitación</t>
  </si>
  <si>
    <t>- Combustibles y Lubricantes</t>
  </si>
  <si>
    <t>- Consumos básicos</t>
  </si>
  <si>
    <t>- Cuentas por rendir</t>
  </si>
  <si>
    <t>- Deporte y recreación</t>
  </si>
  <si>
    <t>- Educación</t>
  </si>
  <si>
    <t>- Mantenciones y reparaciones</t>
  </si>
  <si>
    <t>- Materiales de oficina</t>
  </si>
  <si>
    <t xml:space="preserve">- Materiales y útiles de aseo </t>
  </si>
  <si>
    <t>- Movilización</t>
  </si>
  <si>
    <t>- Otros gastos</t>
  </si>
  <si>
    <t>- Salud e higiene</t>
  </si>
  <si>
    <t>- Servicios generales</t>
  </si>
  <si>
    <t>- Vestuario y calzado</t>
  </si>
  <si>
    <t>Total Gastos de Operación</t>
  </si>
  <si>
    <t>GASTOS DE INVERSION</t>
  </si>
  <si>
    <t>- Equipamiento</t>
  </si>
  <si>
    <t>- Infraestructura</t>
  </si>
  <si>
    <t>Total Gastos de Inversión</t>
  </si>
  <si>
    <t>Total egresos</t>
  </si>
  <si>
    <t>TOTAL SALDO CUENTA CORRIENTE</t>
  </si>
  <si>
    <t>Firma y timbre Director (a) establecimiento</t>
  </si>
  <si>
    <t>- Indemnización</t>
  </si>
  <si>
    <t>- Aguinaldos y bonos</t>
  </si>
  <si>
    <t>- Traspasos</t>
  </si>
  <si>
    <t xml:space="preserve">   Código del Establec.        6983</t>
  </si>
  <si>
    <t>ADMINISTRACIÓN CENTRALIZADA</t>
  </si>
  <si>
    <t>AÑO 2025</t>
  </si>
  <si>
    <t>Enero 2026</t>
  </si>
  <si>
    <t>Firma y Timbre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</si>
</sst>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1" fillId="0" borderId="3" xfId="0" quotePrefix="1" applyFont="1" applyFill="1" applyBorder="1"/>
    <xf numFmtId="0" fontId="2" fillId="0" borderId="0" xfId="0" applyFont="1" applyFill="1" applyBorder="1"/>
    <xf numFmtId="0" fontId="1" fillId="0" borderId="4" xfId="0" quotePrefix="1" applyFont="1" applyFill="1" applyBorder="1"/>
    <xf numFmtId="0" fontId="1" fillId="0" borderId="5" xfId="0" quotePrefix="1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2" xfId="0" quotePrefix="1" applyFont="1" applyFill="1" applyBorder="1"/>
    <xf numFmtId="3" fontId="1" fillId="0" borderId="10" xfId="0" applyNumberFormat="1" applyFont="1" applyFill="1" applyBorder="1"/>
    <xf numFmtId="0" fontId="1" fillId="0" borderId="9" xfId="0" quotePrefix="1" applyFont="1" applyFill="1" applyBorder="1"/>
    <xf numFmtId="3" fontId="1" fillId="0" borderId="11" xfId="0" applyNumberFormat="1" applyFont="1" applyFill="1" applyBorder="1"/>
    <xf numFmtId="0" fontId="0" fillId="0" borderId="0" xfId="0" applyFill="1"/>
    <xf numFmtId="0" fontId="1" fillId="0" borderId="0" xfId="0" quotePrefix="1" applyFont="1" applyFill="1" applyBorder="1"/>
    <xf numFmtId="0" fontId="1" fillId="0" borderId="0" xfId="0" applyFont="1" applyFill="1" applyBorder="1" applyAlignment="1"/>
    <xf numFmtId="0" fontId="1" fillId="0" borderId="11" xfId="0" applyFont="1" applyFill="1" applyBorder="1"/>
    <xf numFmtId="0" fontId="1" fillId="2" borderId="0" xfId="0" applyFont="1" applyFill="1" applyBorder="1" applyAlignment="1">
      <alignment horizontal="left"/>
    </xf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6" xfId="0" applyNumberFormat="1" applyFont="1" applyFill="1" applyBorder="1"/>
    <xf numFmtId="3" fontId="1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3" fontId="2" fillId="2" borderId="9" xfId="0" applyNumberFormat="1" applyFont="1" applyFill="1" applyBorder="1"/>
    <xf numFmtId="3" fontId="1" fillId="3" borderId="3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16" workbookViewId="0">
      <selection activeCell="P29" sqref="P29"/>
    </sheetView>
  </sheetViews>
  <sheetFormatPr baseColWidth="10" defaultRowHeight="12.75" x14ac:dyDescent="0.2"/>
  <cols>
    <col min="1" max="1" width="26.5703125" style="26" customWidth="1"/>
    <col min="2" max="2" width="9.7109375" style="26" customWidth="1"/>
    <col min="3" max="3" width="9.85546875" style="26" customWidth="1"/>
    <col min="4" max="4" width="9.7109375" style="26" customWidth="1"/>
    <col min="5" max="5" width="10" style="26" customWidth="1"/>
    <col min="6" max="6" width="9.7109375" style="26" customWidth="1"/>
    <col min="7" max="8" width="9.28515625" style="26" customWidth="1"/>
    <col min="9" max="9" width="9.5703125" style="26" customWidth="1"/>
    <col min="10" max="10" width="9.42578125" style="26" customWidth="1"/>
    <col min="11" max="11" width="9.5703125" style="26" customWidth="1"/>
    <col min="12" max="12" width="9.28515625" style="26" customWidth="1"/>
    <col min="13" max="13" width="10" style="26" customWidth="1"/>
    <col min="14" max="14" width="10.28515625" style="26" customWidth="1"/>
    <col min="15" max="16384" width="11.42578125" style="26"/>
  </cols>
  <sheetData>
    <row r="1" spans="1:19" s="8" customFormat="1" ht="11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s="8" customFormat="1" ht="11.25" customHeight="1" x14ac:dyDescent="0.2">
      <c r="A2" s="9" t="s">
        <v>1</v>
      </c>
    </row>
    <row r="3" spans="1:19" s="8" customFormat="1" ht="12.75" customHeight="1" x14ac:dyDescent="0.2">
      <c r="A3" s="8" t="s">
        <v>2</v>
      </c>
      <c r="B3" s="41" t="s">
        <v>3</v>
      </c>
      <c r="C3" s="41"/>
      <c r="D3" s="41"/>
      <c r="E3" s="43" t="s">
        <v>74</v>
      </c>
      <c r="F3" s="43"/>
      <c r="G3" s="43"/>
      <c r="H3" s="43"/>
      <c r="I3" s="41" t="s">
        <v>4</v>
      </c>
      <c r="J3" s="41"/>
      <c r="K3" s="41" t="s">
        <v>5</v>
      </c>
      <c r="L3" s="41"/>
      <c r="M3" s="44" t="s">
        <v>75</v>
      </c>
      <c r="N3" s="44"/>
    </row>
    <row r="4" spans="1:19" s="8" customFormat="1" ht="11.25" x14ac:dyDescent="0.2">
      <c r="A4" s="30" t="s">
        <v>73</v>
      </c>
      <c r="B4" s="41" t="s">
        <v>6</v>
      </c>
      <c r="C4" s="41"/>
      <c r="D4" s="41"/>
      <c r="E4" s="42" t="s">
        <v>7</v>
      </c>
      <c r="F4" s="42"/>
      <c r="G4" s="42"/>
      <c r="H4" s="42"/>
      <c r="I4" s="46" t="s">
        <v>8</v>
      </c>
      <c r="J4" s="46"/>
      <c r="K4" s="46" t="s">
        <v>9</v>
      </c>
      <c r="L4" s="46"/>
      <c r="M4" s="45"/>
      <c r="N4" s="45"/>
    </row>
    <row r="5" spans="1:19" s="8" customFormat="1" ht="11.25" x14ac:dyDescent="0.2">
      <c r="A5" s="2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</row>
    <row r="6" spans="1:19" s="8" customFormat="1" ht="11.25" x14ac:dyDescent="0.2">
      <c r="A6" s="5" t="s">
        <v>24</v>
      </c>
      <c r="B6" s="32">
        <v>14324578</v>
      </c>
      <c r="C6" s="32">
        <f t="shared" ref="C6:M6" si="0">B53+C7</f>
        <v>16211335</v>
      </c>
      <c r="D6" s="32">
        <f t="shared" si="0"/>
        <v>15076200</v>
      </c>
      <c r="E6" s="32">
        <f t="shared" si="0"/>
        <v>32063658</v>
      </c>
      <c r="F6" s="32">
        <f t="shared" si="0"/>
        <v>5381266</v>
      </c>
      <c r="G6" s="32">
        <f t="shared" si="0"/>
        <v>31519784</v>
      </c>
      <c r="H6" s="32">
        <f t="shared" si="0"/>
        <v>39102865</v>
      </c>
      <c r="I6" s="32">
        <f t="shared" si="0"/>
        <v>26472181</v>
      </c>
      <c r="J6" s="32">
        <f t="shared" si="0"/>
        <v>35496622</v>
      </c>
      <c r="K6" s="32">
        <f t="shared" si="0"/>
        <v>38271558</v>
      </c>
      <c r="L6" s="32">
        <f t="shared" si="0"/>
        <v>41322367</v>
      </c>
      <c r="M6" s="32">
        <f t="shared" si="0"/>
        <v>10730758</v>
      </c>
      <c r="N6" s="32">
        <f>B6</f>
        <v>14324578</v>
      </c>
      <c r="P6" s="15"/>
      <c r="Q6" s="15"/>
      <c r="R6" s="15"/>
    </row>
    <row r="7" spans="1:19" s="8" customFormat="1" ht="11.25" x14ac:dyDescent="0.2">
      <c r="A7" s="2" t="s">
        <v>25</v>
      </c>
      <c r="B7" s="10" t="s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P7" s="15"/>
      <c r="Q7" s="15"/>
      <c r="R7" s="15"/>
    </row>
    <row r="8" spans="1:19" s="8" customFormat="1" ht="11.25" customHeight="1" x14ac:dyDescent="0.2">
      <c r="A8" s="13" t="s">
        <v>26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36">
        <f>SUM(B8:M8)</f>
        <v>0</v>
      </c>
      <c r="O8" s="15"/>
      <c r="P8" s="15"/>
      <c r="Q8" s="15"/>
      <c r="R8" s="15" t="s">
        <v>1</v>
      </c>
      <c r="S8" s="15"/>
    </row>
    <row r="9" spans="1:19" s="8" customFormat="1" ht="11.25" customHeight="1" x14ac:dyDescent="0.2">
      <c r="A9" s="16" t="s">
        <v>27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7"/>
      <c r="P9" s="15"/>
      <c r="Q9" s="15"/>
      <c r="R9" s="15"/>
    </row>
    <row r="10" spans="1:19" s="8" customFormat="1" ht="11.25" customHeight="1" x14ac:dyDescent="0.2">
      <c r="A10" s="16" t="s">
        <v>28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37">
        <f>SUM(B10:M10)</f>
        <v>0</v>
      </c>
      <c r="O10" s="15"/>
      <c r="P10" s="15"/>
      <c r="Q10" s="15"/>
      <c r="R10" s="15"/>
    </row>
    <row r="11" spans="1:19" s="8" customFormat="1" ht="11.25" customHeight="1" x14ac:dyDescent="0.2">
      <c r="A11" s="16" t="s">
        <v>29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7">
        <f t="shared" ref="N11:N16" si="1">SUM(B11:M11)</f>
        <v>0</v>
      </c>
      <c r="P11" s="15"/>
      <c r="Q11" s="15"/>
      <c r="R11" s="15"/>
    </row>
    <row r="12" spans="1:19" s="8" customFormat="1" ht="11.25" customHeight="1" x14ac:dyDescent="0.2">
      <c r="A12" s="16" t="s">
        <v>30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37">
        <f t="shared" si="1"/>
        <v>0</v>
      </c>
      <c r="P12" s="15"/>
      <c r="Q12" s="15"/>
      <c r="R12" s="15"/>
    </row>
    <row r="13" spans="1:19" s="8" customFormat="1" ht="11.25" customHeight="1" x14ac:dyDescent="0.2">
      <c r="A13" s="16" t="s">
        <v>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7">
        <f t="shared" si="1"/>
        <v>0</v>
      </c>
      <c r="P13" s="15"/>
      <c r="Q13" s="15"/>
      <c r="R13" s="15"/>
    </row>
    <row r="14" spans="1:19" s="8" customFormat="1" ht="11.25" customHeight="1" x14ac:dyDescent="0.2">
      <c r="A14" s="16" t="s">
        <v>32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7">
        <f t="shared" si="1"/>
        <v>0</v>
      </c>
      <c r="P14" s="15"/>
      <c r="Q14" s="15"/>
      <c r="R14" s="15"/>
    </row>
    <row r="15" spans="1:19" s="8" customFormat="1" ht="11.25" customHeight="1" x14ac:dyDescent="0.2">
      <c r="A15" s="16" t="s">
        <v>33</v>
      </c>
      <c r="B15" s="17">
        <v>0</v>
      </c>
      <c r="C15" s="17">
        <v>0</v>
      </c>
      <c r="D15" s="17">
        <v>0</v>
      </c>
      <c r="E15" s="17"/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37">
        <f t="shared" si="1"/>
        <v>0</v>
      </c>
      <c r="P15" s="15"/>
      <c r="Q15" s="15"/>
      <c r="R15" s="15"/>
    </row>
    <row r="16" spans="1:19" s="8" customFormat="1" ht="11.25" customHeight="1" x14ac:dyDescent="0.2">
      <c r="A16" s="18" t="s">
        <v>34</v>
      </c>
      <c r="B16" s="19">
        <v>15030591</v>
      </c>
      <c r="C16" s="19">
        <v>10605955</v>
      </c>
      <c r="D16" s="19">
        <v>21194429</v>
      </c>
      <c r="E16" s="19">
        <v>6109478</v>
      </c>
      <c r="F16" s="19">
        <v>20151950</v>
      </c>
      <c r="G16" s="19">
        <v>21498593</v>
      </c>
      <c r="H16" s="19">
        <v>15246702</v>
      </c>
      <c r="I16" s="19">
        <v>15823790</v>
      </c>
      <c r="J16" s="19">
        <v>15703564</v>
      </c>
      <c r="K16" s="19">
        <v>16016153</v>
      </c>
      <c r="L16" s="19">
        <v>16929874</v>
      </c>
      <c r="M16" s="19">
        <v>9860549</v>
      </c>
      <c r="N16" s="37">
        <f t="shared" si="1"/>
        <v>184171628</v>
      </c>
      <c r="P16" s="15"/>
      <c r="Q16" s="15"/>
      <c r="R16" s="15"/>
    </row>
    <row r="17" spans="1:18" s="8" customFormat="1" ht="11.25" x14ac:dyDescent="0.2">
      <c r="A17" s="2" t="s">
        <v>35</v>
      </c>
      <c r="B17" s="32">
        <f>SUM(B8:B16)</f>
        <v>15030591</v>
      </c>
      <c r="C17" s="32">
        <f t="shared" ref="C17:M17" si="2">SUM(C8:C16)</f>
        <v>10605955</v>
      </c>
      <c r="D17" s="32">
        <f t="shared" si="2"/>
        <v>21194429</v>
      </c>
      <c r="E17" s="32">
        <f>SUM(E8:E16)</f>
        <v>6109478</v>
      </c>
      <c r="F17" s="32">
        <f>SUM(F8:F16)</f>
        <v>20151950</v>
      </c>
      <c r="G17" s="32">
        <f t="shared" si="2"/>
        <v>21498593</v>
      </c>
      <c r="H17" s="32">
        <f t="shared" si="2"/>
        <v>15246702</v>
      </c>
      <c r="I17" s="32">
        <f t="shared" si="2"/>
        <v>15823790</v>
      </c>
      <c r="J17" s="32">
        <f t="shared" si="2"/>
        <v>15703564</v>
      </c>
      <c r="K17" s="32">
        <f t="shared" si="2"/>
        <v>16016153</v>
      </c>
      <c r="L17" s="32">
        <f t="shared" si="2"/>
        <v>16929874</v>
      </c>
      <c r="M17" s="32">
        <f t="shared" si="2"/>
        <v>9860549</v>
      </c>
      <c r="N17" s="32">
        <f>SUM(N8:N16)</f>
        <v>184171628</v>
      </c>
      <c r="P17" s="15"/>
      <c r="Q17" s="15"/>
      <c r="R17" s="15"/>
    </row>
    <row r="18" spans="1:18" s="8" customFormat="1" ht="11.25" x14ac:dyDescent="0.2">
      <c r="A18" s="2" t="s">
        <v>36</v>
      </c>
      <c r="B18" s="32">
        <f>B6+B17</f>
        <v>29355169</v>
      </c>
      <c r="C18" s="32">
        <f>SUM(C6:C16)</f>
        <v>26817290</v>
      </c>
      <c r="D18" s="32">
        <f t="shared" ref="D18:M18" si="3">SUM(D6:D16)</f>
        <v>36270629</v>
      </c>
      <c r="E18" s="32">
        <f t="shared" si="3"/>
        <v>38173136</v>
      </c>
      <c r="F18" s="32">
        <f t="shared" si="3"/>
        <v>25533216</v>
      </c>
      <c r="G18" s="32">
        <f t="shared" si="3"/>
        <v>53018377</v>
      </c>
      <c r="H18" s="32">
        <f t="shared" si="3"/>
        <v>54349567</v>
      </c>
      <c r="I18" s="32">
        <f t="shared" si="3"/>
        <v>42295971</v>
      </c>
      <c r="J18" s="32">
        <f t="shared" si="3"/>
        <v>51200186</v>
      </c>
      <c r="K18" s="32">
        <f t="shared" si="3"/>
        <v>54287711</v>
      </c>
      <c r="L18" s="32">
        <f t="shared" si="3"/>
        <v>58252241</v>
      </c>
      <c r="M18" s="32">
        <f t="shared" si="3"/>
        <v>20591307</v>
      </c>
      <c r="N18" s="32">
        <f>N6+N17</f>
        <v>198496206</v>
      </c>
      <c r="P18" s="15"/>
      <c r="Q18" s="15"/>
      <c r="R18" s="15"/>
    </row>
    <row r="19" spans="1:18" s="8" customFormat="1" ht="11.25" x14ac:dyDescent="0.2">
      <c r="A19" s="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P19" s="15"/>
      <c r="Q19" s="15"/>
      <c r="R19" s="15"/>
    </row>
    <row r="20" spans="1:18" s="8" customFormat="1" ht="11.25" customHeight="1" x14ac:dyDescent="0.2">
      <c r="A20" s="3" t="s">
        <v>38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35"/>
      <c r="P20" s="15"/>
      <c r="Q20" s="15"/>
      <c r="R20" s="15"/>
    </row>
    <row r="21" spans="1:18" s="8" customFormat="1" ht="11.25" customHeight="1" x14ac:dyDescent="0.2">
      <c r="A21" s="4" t="s">
        <v>71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37">
        <f>SUM(B21:M21)</f>
        <v>0</v>
      </c>
      <c r="P21" s="15"/>
      <c r="Q21" s="15"/>
      <c r="R21" s="15"/>
    </row>
    <row r="22" spans="1:18" s="8" customFormat="1" ht="11.25" customHeight="1" x14ac:dyDescent="0.2">
      <c r="A22" s="4" t="s">
        <v>39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/>
      <c r="N22" s="37">
        <f t="shared" ref="N22:N28" si="4">SUM(B22:M22)</f>
        <v>0</v>
      </c>
      <c r="P22" s="15"/>
      <c r="Q22" s="15"/>
      <c r="R22" s="15"/>
    </row>
    <row r="23" spans="1:18" s="8" customFormat="1" ht="11.25" customHeight="1" x14ac:dyDescent="0.2">
      <c r="A23" s="4" t="s">
        <v>40</v>
      </c>
      <c r="B23" s="17">
        <v>2004981</v>
      </c>
      <c r="C23" s="17">
        <v>1996590</v>
      </c>
      <c r="D23" s="17">
        <v>1957754</v>
      </c>
      <c r="E23" s="17">
        <v>2023273</v>
      </c>
      <c r="F23" s="17">
        <v>1981606</v>
      </c>
      <c r="G23" s="17">
        <v>2046745</v>
      </c>
      <c r="H23" s="17">
        <v>2047700</v>
      </c>
      <c r="I23" s="17">
        <v>2089502</v>
      </c>
      <c r="J23" s="17">
        <v>2006742</v>
      </c>
      <c r="K23" s="17">
        <v>2008039</v>
      </c>
      <c r="L23" s="17">
        <v>1985550</v>
      </c>
      <c r="M23" s="17">
        <v>1986662</v>
      </c>
      <c r="N23" s="37">
        <f t="shared" si="4"/>
        <v>24135144</v>
      </c>
      <c r="P23" s="15"/>
      <c r="Q23" s="15"/>
      <c r="R23" s="15"/>
    </row>
    <row r="24" spans="1:18" s="8" customFormat="1" ht="11.25" customHeight="1" x14ac:dyDescent="0.2">
      <c r="A24" s="4" t="s">
        <v>41</v>
      </c>
      <c r="B24" s="17">
        <v>125131</v>
      </c>
      <c r="C24" s="17">
        <v>124625</v>
      </c>
      <c r="D24" s="17">
        <v>124987</v>
      </c>
      <c r="E24" s="17">
        <v>140466</v>
      </c>
      <c r="F24" s="17">
        <v>139292</v>
      </c>
      <c r="G24" s="17">
        <v>137887</v>
      </c>
      <c r="H24" s="17">
        <v>137304</v>
      </c>
      <c r="I24" s="17">
        <v>136822</v>
      </c>
      <c r="J24" s="17">
        <v>52573</v>
      </c>
      <c r="K24" s="17">
        <v>135235</v>
      </c>
      <c r="L24" s="17">
        <v>135165</v>
      </c>
      <c r="M24" s="17">
        <v>134055</v>
      </c>
      <c r="N24" s="37">
        <f t="shared" si="4"/>
        <v>1523542</v>
      </c>
      <c r="P24" s="15"/>
      <c r="Q24" s="15"/>
      <c r="R24" s="15"/>
    </row>
    <row r="25" spans="1:18" s="8" customFormat="1" ht="11.25" customHeight="1" x14ac:dyDescent="0.2">
      <c r="A25" s="4" t="s">
        <v>42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37">
        <f t="shared" si="4"/>
        <v>0</v>
      </c>
      <c r="P25" s="15"/>
      <c r="Q25" s="15"/>
      <c r="R25" s="15"/>
    </row>
    <row r="26" spans="1:18" s="8" customFormat="1" ht="11.25" customHeight="1" x14ac:dyDescent="0.2">
      <c r="A26" s="4" t="s">
        <v>70</v>
      </c>
      <c r="B26" s="17">
        <v>0</v>
      </c>
      <c r="C26" s="17">
        <v>0</v>
      </c>
      <c r="D26" s="17">
        <v>0</v>
      </c>
      <c r="E26" s="17">
        <v>0</v>
      </c>
      <c r="F26" s="17"/>
      <c r="G26" s="17">
        <v>0</v>
      </c>
      <c r="H26" s="17">
        <v>1307758</v>
      </c>
      <c r="I26" s="17">
        <v>0</v>
      </c>
      <c r="J26" s="17">
        <v>0</v>
      </c>
      <c r="K26" s="17">
        <v>0</v>
      </c>
      <c r="L26" s="17">
        <v>0</v>
      </c>
      <c r="M26" s="17"/>
      <c r="N26" s="37">
        <f t="shared" si="4"/>
        <v>1307758</v>
      </c>
      <c r="P26" s="15"/>
      <c r="Q26" s="15"/>
      <c r="R26" s="15"/>
    </row>
    <row r="27" spans="1:18" s="8" customFormat="1" ht="11.25" customHeight="1" x14ac:dyDescent="0.2">
      <c r="A27" s="4" t="s">
        <v>43</v>
      </c>
      <c r="B27" s="17">
        <v>45918</v>
      </c>
      <c r="C27" s="17">
        <v>46923</v>
      </c>
      <c r="D27" s="17">
        <v>46923</v>
      </c>
      <c r="E27" s="17">
        <v>46923</v>
      </c>
      <c r="F27" s="17">
        <v>47317</v>
      </c>
      <c r="G27" s="17">
        <v>47317</v>
      </c>
      <c r="H27" s="17">
        <v>1092171</v>
      </c>
      <c r="I27" s="17">
        <v>48075</v>
      </c>
      <c r="J27" s="17">
        <v>48075</v>
      </c>
      <c r="K27" s="17">
        <v>48075</v>
      </c>
      <c r="L27" s="17">
        <v>48068</v>
      </c>
      <c r="M27" s="17">
        <v>48068</v>
      </c>
      <c r="N27" s="37">
        <f t="shared" si="4"/>
        <v>1613853</v>
      </c>
      <c r="P27" s="15"/>
      <c r="Q27" s="21"/>
      <c r="R27" s="15"/>
    </row>
    <row r="28" spans="1:18" s="8" customFormat="1" ht="11.25" customHeight="1" x14ac:dyDescent="0.2">
      <c r="A28" s="4" t="s">
        <v>44</v>
      </c>
      <c r="B28" s="17">
        <v>8324503</v>
      </c>
      <c r="C28" s="17">
        <v>8362976</v>
      </c>
      <c r="D28" s="17">
        <v>8726079</v>
      </c>
      <c r="E28" s="17">
        <v>8796432</v>
      </c>
      <c r="F28" s="17">
        <v>8732698</v>
      </c>
      <c r="G28" s="17">
        <v>8732326</v>
      </c>
      <c r="H28" s="17">
        <v>8829092</v>
      </c>
      <c r="I28" s="17">
        <v>8298017</v>
      </c>
      <c r="J28" s="17">
        <v>8299256</v>
      </c>
      <c r="K28" s="17">
        <v>8296447</v>
      </c>
      <c r="L28" s="17">
        <v>8296972</v>
      </c>
      <c r="M28" s="17">
        <v>6705108</v>
      </c>
      <c r="N28" s="37">
        <f t="shared" si="4"/>
        <v>100399906</v>
      </c>
      <c r="P28" s="15"/>
      <c r="Q28" s="15"/>
      <c r="R28" s="15"/>
    </row>
    <row r="29" spans="1:18" s="8" customFormat="1" ht="11.25" x14ac:dyDescent="0.2">
      <c r="A29" s="2" t="s">
        <v>45</v>
      </c>
      <c r="B29" s="32">
        <f>SUM(B21:B28)</f>
        <v>10500533</v>
      </c>
      <c r="C29" s="32">
        <f t="shared" ref="C29:M29" si="5">SUM(C21:C28)</f>
        <v>10531114</v>
      </c>
      <c r="D29" s="32">
        <f t="shared" si="5"/>
        <v>10855743</v>
      </c>
      <c r="E29" s="32">
        <f>SUM(E21:E28)</f>
        <v>11007094</v>
      </c>
      <c r="F29" s="32">
        <f t="shared" si="5"/>
        <v>10900913</v>
      </c>
      <c r="G29" s="32">
        <f t="shared" si="5"/>
        <v>10964275</v>
      </c>
      <c r="H29" s="32">
        <f t="shared" si="5"/>
        <v>13414025</v>
      </c>
      <c r="I29" s="32">
        <f t="shared" si="5"/>
        <v>10572416</v>
      </c>
      <c r="J29" s="32">
        <f t="shared" si="5"/>
        <v>10406646</v>
      </c>
      <c r="K29" s="32">
        <f t="shared" si="5"/>
        <v>10487796</v>
      </c>
      <c r="L29" s="32">
        <f t="shared" si="5"/>
        <v>10465755</v>
      </c>
      <c r="M29" s="32">
        <f t="shared" si="5"/>
        <v>8873893</v>
      </c>
      <c r="N29" s="32">
        <f>SUM(N21:N28)</f>
        <v>128980203</v>
      </c>
      <c r="P29" s="15"/>
      <c r="Q29" s="15"/>
      <c r="R29" s="15"/>
    </row>
    <row r="30" spans="1:18" s="5" customFormat="1" ht="11.25" x14ac:dyDescent="0.2">
      <c r="A30" s="5" t="s">
        <v>46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15"/>
      <c r="R30" s="21"/>
    </row>
    <row r="31" spans="1:18" s="8" customFormat="1" ht="11.25" customHeight="1" x14ac:dyDescent="0.2">
      <c r="A31" s="6" t="s">
        <v>47</v>
      </c>
      <c r="B31" s="20">
        <v>0</v>
      </c>
      <c r="C31" s="20">
        <v>0</v>
      </c>
      <c r="D31" s="20"/>
      <c r="E31" s="20">
        <v>0</v>
      </c>
      <c r="F31" s="20">
        <v>0</v>
      </c>
      <c r="G31" s="20">
        <v>0</v>
      </c>
      <c r="H31" s="20">
        <v>0</v>
      </c>
      <c r="I31" s="20">
        <v>21320</v>
      </c>
      <c r="J31" s="20">
        <v>0</v>
      </c>
      <c r="K31" s="20">
        <v>0</v>
      </c>
      <c r="L31" s="20"/>
      <c r="M31" s="20">
        <v>0</v>
      </c>
      <c r="N31" s="38">
        <f t="shared" ref="N31:N45" si="6">SUM(B31:M31)</f>
        <v>21320</v>
      </c>
      <c r="P31" s="15"/>
      <c r="Q31" s="15"/>
      <c r="R31" s="15"/>
    </row>
    <row r="32" spans="1:18" s="8" customFormat="1" ht="11.25" customHeight="1" x14ac:dyDescent="0.2">
      <c r="A32" s="7" t="s">
        <v>48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/>
      <c r="M32" s="17">
        <v>0</v>
      </c>
      <c r="N32" s="37">
        <f t="shared" si="6"/>
        <v>0</v>
      </c>
      <c r="P32" s="15"/>
      <c r="Q32" s="15"/>
      <c r="R32" s="15"/>
    </row>
    <row r="33" spans="1:18" s="8" customFormat="1" ht="11.25" customHeight="1" x14ac:dyDescent="0.2">
      <c r="A33" s="7" t="s">
        <v>49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37">
        <f t="shared" si="6"/>
        <v>0</v>
      </c>
      <c r="P33" s="15"/>
      <c r="Q33" s="15"/>
      <c r="R33" s="15"/>
    </row>
    <row r="34" spans="1:18" s="8" customFormat="1" ht="11.25" customHeight="1" x14ac:dyDescent="0.2">
      <c r="A34" s="7" t="s">
        <v>50</v>
      </c>
      <c r="B34" s="17">
        <v>351158</v>
      </c>
      <c r="C34" s="17">
        <v>296678</v>
      </c>
      <c r="D34" s="17">
        <v>283034</v>
      </c>
      <c r="E34" s="17">
        <v>620792</v>
      </c>
      <c r="F34" s="17">
        <v>120589</v>
      </c>
      <c r="G34" s="40">
        <v>311175</v>
      </c>
      <c r="H34" s="17">
        <v>349378</v>
      </c>
      <c r="I34" s="17">
        <v>69226</v>
      </c>
      <c r="J34" s="17">
        <v>202167</v>
      </c>
      <c r="K34" s="17">
        <v>283810</v>
      </c>
      <c r="L34" s="17">
        <v>128798</v>
      </c>
      <c r="M34" s="17">
        <v>211965</v>
      </c>
      <c r="N34" s="37">
        <f t="shared" si="6"/>
        <v>3228770</v>
      </c>
      <c r="P34" s="15"/>
      <c r="Q34" s="15"/>
      <c r="R34" s="15"/>
    </row>
    <row r="35" spans="1:18" s="8" customFormat="1" ht="11.25" customHeight="1" x14ac:dyDescent="0.2">
      <c r="A35" s="7" t="s">
        <v>51</v>
      </c>
      <c r="B35" s="17">
        <v>150000</v>
      </c>
      <c r="C35" s="17">
        <v>0</v>
      </c>
      <c r="D35" s="17">
        <v>0</v>
      </c>
      <c r="E35" s="17">
        <v>0</v>
      </c>
      <c r="F35" s="17"/>
      <c r="G35" s="40">
        <v>-150000</v>
      </c>
      <c r="H35" s="17">
        <v>150000</v>
      </c>
      <c r="I35" s="17">
        <v>0</v>
      </c>
      <c r="J35" s="17">
        <v>0</v>
      </c>
      <c r="K35" s="17">
        <v>0</v>
      </c>
      <c r="L35" s="17">
        <v>0</v>
      </c>
      <c r="M35" s="17">
        <v>-150000</v>
      </c>
      <c r="N35" s="37">
        <f t="shared" si="6"/>
        <v>0</v>
      </c>
      <c r="P35" s="15"/>
      <c r="Q35" s="15"/>
      <c r="R35" s="15"/>
    </row>
    <row r="36" spans="1:18" s="8" customFormat="1" ht="11.25" customHeight="1" x14ac:dyDescent="0.2">
      <c r="A36" s="7" t="s">
        <v>52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40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37">
        <f t="shared" si="6"/>
        <v>0</v>
      </c>
      <c r="P36" s="15"/>
      <c r="Q36" s="15"/>
      <c r="R36" s="15"/>
    </row>
    <row r="37" spans="1:18" s="8" customFormat="1" ht="11.25" customHeight="1" x14ac:dyDescent="0.2">
      <c r="A37" s="7" t="s">
        <v>53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40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37">
        <f t="shared" si="6"/>
        <v>0</v>
      </c>
      <c r="P37" s="15"/>
      <c r="Q37" s="15"/>
      <c r="R37" s="15"/>
    </row>
    <row r="38" spans="1:18" s="8" customFormat="1" ht="11.25" customHeight="1" x14ac:dyDescent="0.2">
      <c r="A38" s="7" t="s">
        <v>54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40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37">
        <f t="shared" si="6"/>
        <v>0</v>
      </c>
      <c r="P38" s="15"/>
      <c r="Q38" s="15"/>
      <c r="R38" s="15"/>
    </row>
    <row r="39" spans="1:18" s="8" customFormat="1" ht="11.25" customHeight="1" x14ac:dyDescent="0.2">
      <c r="A39" s="7" t="s">
        <v>55</v>
      </c>
      <c r="B39" s="17">
        <v>0</v>
      </c>
      <c r="C39" s="17">
        <v>155295</v>
      </c>
      <c r="D39" s="17">
        <v>0</v>
      </c>
      <c r="E39" s="17">
        <v>0</v>
      </c>
      <c r="F39" s="17">
        <v>0</v>
      </c>
      <c r="G39" s="40">
        <v>316540</v>
      </c>
      <c r="H39" s="17">
        <v>0</v>
      </c>
      <c r="I39" s="17">
        <v>0</v>
      </c>
      <c r="J39" s="17">
        <v>0</v>
      </c>
      <c r="K39" s="17">
        <v>154700</v>
      </c>
      <c r="L39" s="17">
        <v>0</v>
      </c>
      <c r="M39" s="17"/>
      <c r="N39" s="37">
        <f t="shared" si="6"/>
        <v>626535</v>
      </c>
      <c r="P39" s="15"/>
      <c r="Q39" s="15"/>
      <c r="R39" s="15"/>
    </row>
    <row r="40" spans="1:18" s="8" customFormat="1" ht="11.25" customHeight="1" x14ac:dyDescent="0.2">
      <c r="A40" s="7" t="s">
        <v>56</v>
      </c>
      <c r="B40" s="17">
        <v>0</v>
      </c>
      <c r="C40" s="17">
        <v>0</v>
      </c>
      <c r="D40" s="17">
        <v>0</v>
      </c>
      <c r="E40" s="17">
        <v>82293</v>
      </c>
      <c r="F40" s="17">
        <v>0</v>
      </c>
      <c r="G40" s="40">
        <v>0</v>
      </c>
      <c r="H40" s="17">
        <v>0</v>
      </c>
      <c r="I40" s="17">
        <v>101877</v>
      </c>
      <c r="J40" s="17"/>
      <c r="K40" s="17">
        <v>0</v>
      </c>
      <c r="L40" s="17">
        <v>0</v>
      </c>
      <c r="M40" s="17"/>
      <c r="N40" s="37">
        <f t="shared" si="6"/>
        <v>184170</v>
      </c>
      <c r="P40" s="15"/>
      <c r="Q40" s="15"/>
      <c r="R40" s="15"/>
    </row>
    <row r="41" spans="1:18" s="8" customFormat="1" ht="11.25" customHeight="1" x14ac:dyDescent="0.2">
      <c r="A41" s="7" t="s">
        <v>57</v>
      </c>
      <c r="B41" s="17">
        <v>0</v>
      </c>
      <c r="C41" s="17">
        <v>72070</v>
      </c>
      <c r="D41" s="17">
        <v>12700</v>
      </c>
      <c r="E41" s="17">
        <v>70286</v>
      </c>
      <c r="F41" s="17">
        <v>69200</v>
      </c>
      <c r="G41" s="40">
        <v>33643</v>
      </c>
      <c r="H41" s="17"/>
      <c r="I41" s="17">
        <v>63738</v>
      </c>
      <c r="J41" s="17">
        <v>10000</v>
      </c>
      <c r="K41" s="17">
        <v>62354</v>
      </c>
      <c r="L41" s="17"/>
      <c r="M41" s="17">
        <v>23100</v>
      </c>
      <c r="N41" s="37">
        <f t="shared" si="6"/>
        <v>417091</v>
      </c>
      <c r="P41" s="15"/>
      <c r="Q41" s="15"/>
      <c r="R41" s="15"/>
    </row>
    <row r="42" spans="1:18" s="8" customFormat="1" ht="11.25" customHeight="1" x14ac:dyDescent="0.2">
      <c r="A42" s="7" t="s">
        <v>58</v>
      </c>
      <c r="B42" s="17">
        <v>0</v>
      </c>
      <c r="C42" s="17">
        <v>50060</v>
      </c>
      <c r="D42" s="17">
        <v>109550</v>
      </c>
      <c r="E42" s="17">
        <v>55138</v>
      </c>
      <c r="F42" s="17">
        <v>60695</v>
      </c>
      <c r="G42" s="40">
        <v>138880</v>
      </c>
      <c r="H42" s="17">
        <v>0</v>
      </c>
      <c r="I42" s="17">
        <v>0</v>
      </c>
      <c r="J42" s="17">
        <v>103540</v>
      </c>
      <c r="K42" s="17">
        <v>61529</v>
      </c>
      <c r="L42" s="17"/>
      <c r="M42" s="17">
        <v>95440</v>
      </c>
      <c r="N42" s="37">
        <f t="shared" si="6"/>
        <v>674832</v>
      </c>
      <c r="P42" s="15"/>
      <c r="Q42" s="15"/>
      <c r="R42" s="15"/>
    </row>
    <row r="43" spans="1:18" s="8" customFormat="1" ht="11.25" customHeight="1" x14ac:dyDescent="0.2">
      <c r="A43" s="7" t="s">
        <v>59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40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37">
        <f t="shared" si="6"/>
        <v>0</v>
      </c>
      <c r="P43" s="15"/>
      <c r="Q43" s="15"/>
      <c r="R43" s="15"/>
    </row>
    <row r="44" spans="1:18" s="8" customFormat="1" ht="11.25" customHeight="1" x14ac:dyDescent="0.2">
      <c r="A44" s="7" t="s">
        <v>60</v>
      </c>
      <c r="B44" s="17">
        <v>2142143</v>
      </c>
      <c r="C44" s="17">
        <v>2835873</v>
      </c>
      <c r="D44" s="17">
        <v>2445944</v>
      </c>
      <c r="E44" s="17">
        <v>1956267</v>
      </c>
      <c r="F44" s="17">
        <v>1862035</v>
      </c>
      <c r="G44" s="40">
        <v>2300999</v>
      </c>
      <c r="H44" s="17">
        <v>1963983</v>
      </c>
      <c r="I44" s="17">
        <v>1970772</v>
      </c>
      <c r="J44" s="17">
        <v>2206275</v>
      </c>
      <c r="K44" s="17">
        <v>1915155</v>
      </c>
      <c r="L44" s="17">
        <v>36926930</v>
      </c>
      <c r="M44" s="17">
        <v>-12660117</v>
      </c>
      <c r="N44" s="37">
        <f t="shared" si="6"/>
        <v>45866259</v>
      </c>
      <c r="P44" s="15"/>
      <c r="Q44" s="15"/>
      <c r="R44" s="15"/>
    </row>
    <row r="45" spans="1:18" s="8" customFormat="1" ht="11.25" customHeight="1" x14ac:dyDescent="0.2">
      <c r="A45" s="7" t="s">
        <v>72</v>
      </c>
      <c r="B45" s="17">
        <v>0</v>
      </c>
      <c r="C45" s="17">
        <v>-2200000</v>
      </c>
      <c r="D45" s="17">
        <v>-9500000</v>
      </c>
      <c r="E45" s="17">
        <v>19000000</v>
      </c>
      <c r="F45" s="17">
        <v>-19000000</v>
      </c>
      <c r="G45" s="40">
        <v>0</v>
      </c>
      <c r="H45" s="17">
        <v>12000000</v>
      </c>
      <c r="I45" s="17">
        <v>-6000000</v>
      </c>
      <c r="J45" s="17">
        <v>0</v>
      </c>
      <c r="K45" s="17"/>
      <c r="L45" s="17"/>
      <c r="M45" s="17"/>
      <c r="N45" s="37">
        <f t="shared" si="6"/>
        <v>-5700000</v>
      </c>
      <c r="P45" s="15"/>
      <c r="Q45" s="15"/>
      <c r="R45" s="15"/>
    </row>
    <row r="46" spans="1:18" s="8" customFormat="1" ht="11.25" customHeight="1" x14ac:dyDescent="0.2">
      <c r="A46" s="7" t="s">
        <v>61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37">
        <f>SUM(B46:M46)</f>
        <v>0</v>
      </c>
      <c r="P46" s="15"/>
      <c r="Q46" s="15"/>
      <c r="R46" s="15"/>
    </row>
    <row r="47" spans="1:18" s="5" customFormat="1" ht="11.25" x14ac:dyDescent="0.2">
      <c r="A47" s="2" t="s">
        <v>62</v>
      </c>
      <c r="B47" s="32">
        <f t="shared" ref="B47:N47" si="7">SUM(B31:B46)</f>
        <v>2643301</v>
      </c>
      <c r="C47" s="32">
        <f t="shared" si="7"/>
        <v>1209976</v>
      </c>
      <c r="D47" s="32">
        <f t="shared" si="7"/>
        <v>-6648772</v>
      </c>
      <c r="E47" s="32">
        <f t="shared" si="7"/>
        <v>21784776</v>
      </c>
      <c r="F47" s="32">
        <f t="shared" si="7"/>
        <v>-16887481</v>
      </c>
      <c r="G47" s="32">
        <f t="shared" si="7"/>
        <v>2951237</v>
      </c>
      <c r="H47" s="32">
        <f t="shared" si="7"/>
        <v>14463361</v>
      </c>
      <c r="I47" s="32">
        <f t="shared" si="7"/>
        <v>-3773067</v>
      </c>
      <c r="J47" s="32">
        <f t="shared" si="7"/>
        <v>2521982</v>
      </c>
      <c r="K47" s="32">
        <f t="shared" si="7"/>
        <v>2477548</v>
      </c>
      <c r="L47" s="32">
        <f t="shared" si="7"/>
        <v>37055728</v>
      </c>
      <c r="M47" s="32">
        <f>SUM(M31:M46)</f>
        <v>-12479612</v>
      </c>
      <c r="N47" s="32">
        <f t="shared" si="7"/>
        <v>45318977</v>
      </c>
      <c r="P47" s="21"/>
      <c r="Q47" s="21"/>
      <c r="R47" s="21"/>
    </row>
    <row r="48" spans="1:18" s="8" customFormat="1" ht="11.25" x14ac:dyDescent="0.2">
      <c r="A48" s="5" t="s">
        <v>63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P48" s="15"/>
      <c r="Q48" s="15"/>
      <c r="R48" s="15"/>
    </row>
    <row r="49" spans="1:18" s="8" customFormat="1" ht="11.25" customHeight="1" x14ac:dyDescent="0.2">
      <c r="A49" s="22" t="s">
        <v>64</v>
      </c>
      <c r="B49" s="23"/>
      <c r="C49" s="20">
        <v>0</v>
      </c>
      <c r="D49" s="23"/>
      <c r="E49" s="20">
        <v>0</v>
      </c>
      <c r="F49" s="23"/>
      <c r="G49" s="20">
        <v>0</v>
      </c>
      <c r="H49" s="23"/>
      <c r="I49" s="20">
        <v>0</v>
      </c>
      <c r="J49" s="23">
        <v>0</v>
      </c>
      <c r="K49" s="20">
        <v>0</v>
      </c>
      <c r="L49" s="23">
        <v>0</v>
      </c>
      <c r="M49" s="20">
        <v>0</v>
      </c>
      <c r="N49" s="38">
        <f>SUM(B49:M49)</f>
        <v>0</v>
      </c>
      <c r="P49" s="15"/>
      <c r="Q49" s="15"/>
      <c r="R49" s="15"/>
    </row>
    <row r="50" spans="1:18" s="8" customFormat="1" ht="11.25" customHeight="1" x14ac:dyDescent="0.2">
      <c r="A50" s="24" t="s">
        <v>65</v>
      </c>
      <c r="B50" s="25">
        <v>0</v>
      </c>
      <c r="C50" s="19">
        <v>0</v>
      </c>
      <c r="D50" s="25">
        <v>0</v>
      </c>
      <c r="E50" s="19">
        <v>0</v>
      </c>
      <c r="F50" s="25">
        <v>0</v>
      </c>
      <c r="G50" s="19">
        <v>0</v>
      </c>
      <c r="H50" s="25">
        <v>0</v>
      </c>
      <c r="I50" s="19">
        <v>0</v>
      </c>
      <c r="J50" s="25">
        <v>0</v>
      </c>
      <c r="K50" s="19">
        <v>0</v>
      </c>
      <c r="L50" s="25">
        <v>0</v>
      </c>
      <c r="M50" s="19">
        <v>0</v>
      </c>
      <c r="N50" s="39">
        <f>SUM(B50:M50)</f>
        <v>0</v>
      </c>
      <c r="P50" s="15"/>
      <c r="Q50" s="15"/>
      <c r="R50" s="15"/>
    </row>
    <row r="51" spans="1:18" s="8" customFormat="1" ht="11.25" customHeight="1" x14ac:dyDescent="0.2">
      <c r="A51" s="2" t="s">
        <v>66</v>
      </c>
      <c r="B51" s="31">
        <f>SUM(B49:B50)</f>
        <v>0</v>
      </c>
      <c r="C51" s="31">
        <f t="shared" ref="C51:M51" si="8">SUM(C49:C50)</f>
        <v>0</v>
      </c>
      <c r="D51" s="31">
        <f t="shared" si="8"/>
        <v>0</v>
      </c>
      <c r="E51" s="31">
        <f t="shared" si="8"/>
        <v>0</v>
      </c>
      <c r="F51" s="31">
        <f t="shared" si="8"/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3">
        <f t="shared" si="8"/>
        <v>0</v>
      </c>
      <c r="N51" s="39">
        <f>SUM(B51:M51)</f>
        <v>0</v>
      </c>
      <c r="P51" s="15"/>
      <c r="Q51" s="15"/>
      <c r="R51" s="15"/>
    </row>
    <row r="52" spans="1:18" s="8" customFormat="1" ht="11.25" customHeight="1" x14ac:dyDescent="0.2">
      <c r="A52" s="2" t="s">
        <v>67</v>
      </c>
      <c r="B52" s="32">
        <f t="shared" ref="B52:M52" si="9">B29+B47+B51</f>
        <v>13143834</v>
      </c>
      <c r="C52" s="32">
        <f t="shared" si="9"/>
        <v>11741090</v>
      </c>
      <c r="D52" s="32">
        <f t="shared" si="9"/>
        <v>4206971</v>
      </c>
      <c r="E52" s="32">
        <f t="shared" si="9"/>
        <v>32791870</v>
      </c>
      <c r="F52" s="32">
        <f t="shared" si="9"/>
        <v>-5986568</v>
      </c>
      <c r="G52" s="32">
        <f t="shared" si="9"/>
        <v>13915512</v>
      </c>
      <c r="H52" s="32">
        <f t="shared" si="9"/>
        <v>27877386</v>
      </c>
      <c r="I52" s="32">
        <f t="shared" si="9"/>
        <v>6799349</v>
      </c>
      <c r="J52" s="32">
        <f t="shared" si="9"/>
        <v>12928628</v>
      </c>
      <c r="K52" s="32">
        <f t="shared" si="9"/>
        <v>12965344</v>
      </c>
      <c r="L52" s="32">
        <f t="shared" si="9"/>
        <v>47521483</v>
      </c>
      <c r="M52" s="34">
        <f t="shared" si="9"/>
        <v>-3605719</v>
      </c>
      <c r="N52" s="32">
        <f>SUM(B52:M52)</f>
        <v>174299180</v>
      </c>
      <c r="P52" s="15"/>
      <c r="Q52" s="15"/>
      <c r="R52" s="15"/>
    </row>
    <row r="53" spans="1:18" s="8" customFormat="1" ht="11.25" customHeight="1" x14ac:dyDescent="0.2">
      <c r="A53" s="2" t="s">
        <v>68</v>
      </c>
      <c r="B53" s="32">
        <f t="shared" ref="B53:M53" si="10">B18-B52</f>
        <v>16211335</v>
      </c>
      <c r="C53" s="32">
        <f t="shared" si="10"/>
        <v>15076200</v>
      </c>
      <c r="D53" s="32">
        <f t="shared" si="10"/>
        <v>32063658</v>
      </c>
      <c r="E53" s="32">
        <f t="shared" si="10"/>
        <v>5381266</v>
      </c>
      <c r="F53" s="32">
        <f t="shared" si="10"/>
        <v>31519784</v>
      </c>
      <c r="G53" s="32">
        <f>G18-G52</f>
        <v>39102865</v>
      </c>
      <c r="H53" s="32">
        <f t="shared" si="10"/>
        <v>26472181</v>
      </c>
      <c r="I53" s="32">
        <f t="shared" si="10"/>
        <v>35496622</v>
      </c>
      <c r="J53" s="32">
        <f t="shared" si="10"/>
        <v>38271558</v>
      </c>
      <c r="K53" s="32">
        <f t="shared" si="10"/>
        <v>41322367</v>
      </c>
      <c r="L53" s="32">
        <f t="shared" si="10"/>
        <v>10730758</v>
      </c>
      <c r="M53" s="32">
        <f t="shared" si="10"/>
        <v>24197026</v>
      </c>
      <c r="N53" s="32">
        <f>N17-N52+N6</f>
        <v>24197026</v>
      </c>
      <c r="P53" s="15"/>
      <c r="Q53" s="15"/>
      <c r="R53" s="15"/>
    </row>
    <row r="54" spans="1:18" s="8" customFormat="1" ht="11.25" x14ac:dyDescent="0.2"/>
    <row r="55" spans="1:18" s="8" customFormat="1" ht="11.25" x14ac:dyDescent="0.2"/>
    <row r="56" spans="1:18" s="8" customFormat="1" ht="11.25" x14ac:dyDescent="0.2"/>
    <row r="57" spans="1:18" s="8" customFormat="1" ht="11.25" x14ac:dyDescent="0.2"/>
    <row r="58" spans="1:18" s="8" customFormat="1" ht="11.25" x14ac:dyDescent="0.2">
      <c r="A58" s="29"/>
      <c r="B58" s="29"/>
      <c r="C58" s="29"/>
      <c r="I58" s="29"/>
      <c r="J58" s="29"/>
      <c r="K58" s="29"/>
      <c r="L58" s="29"/>
      <c r="M58" s="29"/>
    </row>
    <row r="59" spans="1:18" s="8" customFormat="1" ht="11.25" x14ac:dyDescent="0.2">
      <c r="A59" s="41" t="s">
        <v>69</v>
      </c>
      <c r="B59" s="41"/>
      <c r="C59" s="41"/>
      <c r="F59" s="27" t="s">
        <v>76</v>
      </c>
      <c r="I59" s="41" t="s">
        <v>77</v>
      </c>
      <c r="J59" s="41"/>
      <c r="K59" s="41"/>
      <c r="L59" s="41"/>
      <c r="M59" s="41"/>
      <c r="N59" s="28"/>
    </row>
  </sheetData>
  <mergeCells count="12">
    <mergeCell ref="A59:C59"/>
    <mergeCell ref="I59:M59"/>
    <mergeCell ref="A1:N1"/>
    <mergeCell ref="B3:D3"/>
    <mergeCell ref="E3:H3"/>
    <mergeCell ref="I3:J3"/>
    <mergeCell ref="K3:L3"/>
    <mergeCell ref="M3:N4"/>
    <mergeCell ref="B4:D4"/>
    <mergeCell ref="E4:H4"/>
    <mergeCell ref="I4:J4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Orellana</dc:creator>
  <cp:lastModifiedBy>contabilidad</cp:lastModifiedBy>
  <cp:lastPrinted>2023-06-12T20:54:15Z</cp:lastPrinted>
  <dcterms:created xsi:type="dcterms:W3CDTF">2013-04-17T13:16:46Z</dcterms:created>
  <dcterms:modified xsi:type="dcterms:W3CDTF">2026-04-14T17:17:47Z</dcterms:modified>
</cp:coreProperties>
</file>