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LANCES FUNDIEP 2023\"/>
    </mc:Choice>
  </mc:AlternateContent>
  <bookViews>
    <workbookView xWindow="0" yWindow="0" windowWidth="19425" windowHeight="9135" firstSheet="1" activeTab="1"/>
  </bookViews>
  <sheets>
    <sheet name="BALANCE 2021" sheetId="4" r:id="rId1"/>
    <sheet name="BALANCE 2022" sheetId="5" r:id="rId2"/>
  </sheets>
  <calcPr calcId="162913"/>
</workbook>
</file>

<file path=xl/calcChain.xml><?xml version="1.0" encoding="utf-8"?>
<calcChain xmlns="http://schemas.openxmlformats.org/spreadsheetml/2006/main">
  <c r="O9" i="4" l="1"/>
  <c r="M51" i="5"/>
  <c r="L51" i="5"/>
  <c r="K51" i="5"/>
  <c r="J51" i="5"/>
  <c r="I51" i="5"/>
  <c r="H51" i="5"/>
  <c r="G51" i="5"/>
  <c r="F51" i="5"/>
  <c r="E51" i="5"/>
  <c r="D51" i="5"/>
  <c r="C51" i="5"/>
  <c r="B51" i="5"/>
  <c r="N50" i="5"/>
  <c r="N49" i="5"/>
  <c r="N51" i="5" s="1"/>
  <c r="M47" i="5"/>
  <c r="L47" i="5"/>
  <c r="K47" i="5"/>
  <c r="J47" i="5"/>
  <c r="I47" i="5"/>
  <c r="H47" i="5"/>
  <c r="G47" i="5"/>
  <c r="F47" i="5"/>
  <c r="E47" i="5"/>
  <c r="D47" i="5"/>
  <c r="C47" i="5"/>
  <c r="B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M29" i="5"/>
  <c r="L29" i="5"/>
  <c r="K29" i="5"/>
  <c r="J29" i="5"/>
  <c r="I29" i="5"/>
  <c r="H29" i="5"/>
  <c r="G29" i="5"/>
  <c r="F29" i="5"/>
  <c r="E29" i="5"/>
  <c r="D29" i="5"/>
  <c r="C29" i="5"/>
  <c r="B29" i="5"/>
  <c r="N28" i="5"/>
  <c r="N27" i="5"/>
  <c r="N26" i="5"/>
  <c r="N25" i="5"/>
  <c r="N24" i="5"/>
  <c r="N23" i="5"/>
  <c r="N22" i="5"/>
  <c r="N21" i="5"/>
  <c r="M17" i="5"/>
  <c r="L17" i="5"/>
  <c r="K17" i="5"/>
  <c r="J17" i="5"/>
  <c r="I17" i="5"/>
  <c r="H17" i="5"/>
  <c r="G17" i="5"/>
  <c r="F17" i="5"/>
  <c r="E17" i="5"/>
  <c r="D17" i="5"/>
  <c r="C17" i="5"/>
  <c r="B17" i="5"/>
  <c r="B18" i="5" s="1"/>
  <c r="N16" i="5"/>
  <c r="N15" i="5"/>
  <c r="N14" i="5"/>
  <c r="N12" i="5"/>
  <c r="N11" i="5"/>
  <c r="N10" i="5"/>
  <c r="N8" i="5"/>
  <c r="N6" i="5"/>
  <c r="H52" i="5" l="1"/>
  <c r="G52" i="5"/>
  <c r="F52" i="5"/>
  <c r="D52" i="5"/>
  <c r="E52" i="5"/>
  <c r="C52" i="5"/>
  <c r="B52" i="5"/>
  <c r="B53" i="5" s="1"/>
  <c r="C6" i="5" s="1"/>
  <c r="C18" i="5" s="1"/>
  <c r="N17" i="5"/>
  <c r="N18" i="5" s="1"/>
  <c r="M52" i="5"/>
  <c r="L52" i="5"/>
  <c r="K52" i="5"/>
  <c r="J52" i="5"/>
  <c r="I52" i="5"/>
  <c r="N47" i="5"/>
  <c r="N29" i="5"/>
  <c r="N52" i="4"/>
  <c r="M52" i="4"/>
  <c r="L52" i="4"/>
  <c r="K52" i="4"/>
  <c r="J52" i="4"/>
  <c r="I52" i="4"/>
  <c r="H52" i="4"/>
  <c r="G52" i="4"/>
  <c r="F52" i="4"/>
  <c r="E52" i="4"/>
  <c r="D52" i="4"/>
  <c r="C52" i="4"/>
  <c r="O51" i="4"/>
  <c r="O50" i="4"/>
  <c r="O52" i="4" s="1"/>
  <c r="N48" i="4"/>
  <c r="M48" i="4"/>
  <c r="L48" i="4"/>
  <c r="K48" i="4"/>
  <c r="J48" i="4"/>
  <c r="I48" i="4"/>
  <c r="H48" i="4"/>
  <c r="G48" i="4"/>
  <c r="F48" i="4"/>
  <c r="E48" i="4"/>
  <c r="D48" i="4"/>
  <c r="C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N29" i="4"/>
  <c r="M29" i="4"/>
  <c r="L29" i="4"/>
  <c r="K29" i="4"/>
  <c r="J29" i="4"/>
  <c r="I29" i="4"/>
  <c r="H29" i="4"/>
  <c r="G29" i="4"/>
  <c r="F29" i="4"/>
  <c r="E29" i="4"/>
  <c r="D29" i="4"/>
  <c r="C29" i="4"/>
  <c r="O28" i="4"/>
  <c r="O27" i="4"/>
  <c r="O26" i="4"/>
  <c r="O25" i="4"/>
  <c r="O24" i="4"/>
  <c r="O23" i="4"/>
  <c r="O22" i="4"/>
  <c r="O21" i="4"/>
  <c r="N17" i="4"/>
  <c r="M17" i="4"/>
  <c r="L17" i="4"/>
  <c r="K17" i="4"/>
  <c r="J17" i="4"/>
  <c r="I17" i="4"/>
  <c r="H17" i="4"/>
  <c r="G17" i="4"/>
  <c r="F17" i="4"/>
  <c r="E17" i="4"/>
  <c r="D17" i="4"/>
  <c r="C17" i="4"/>
  <c r="C18" i="4" s="1"/>
  <c r="O16" i="4"/>
  <c r="O15" i="4"/>
  <c r="O14" i="4"/>
  <c r="O13" i="4"/>
  <c r="O12" i="4"/>
  <c r="O11" i="4"/>
  <c r="O10" i="4"/>
  <c r="O8" i="4"/>
  <c r="O6" i="4"/>
  <c r="C53" i="5" l="1"/>
  <c r="D6" i="5" s="1"/>
  <c r="D18" i="5" s="1"/>
  <c r="D53" i="5" s="1"/>
  <c r="E6" i="5" s="1"/>
  <c r="E18" i="5" s="1"/>
  <c r="E53" i="5" s="1"/>
  <c r="F6" i="5" s="1"/>
  <c r="F18" i="5" s="1"/>
  <c r="F53" i="5" s="1"/>
  <c r="G6" i="5" s="1"/>
  <c r="G18" i="5" s="1"/>
  <c r="G53" i="5" s="1"/>
  <c r="H6" i="5" s="1"/>
  <c r="H18" i="5" s="1"/>
  <c r="H53" i="5" s="1"/>
  <c r="I6" i="5" s="1"/>
  <c r="I18" i="5" s="1"/>
  <c r="I53" i="5" s="1"/>
  <c r="J6" i="5" s="1"/>
  <c r="J18" i="5" s="1"/>
  <c r="J53" i="5" s="1"/>
  <c r="K6" i="5" s="1"/>
  <c r="K18" i="5" s="1"/>
  <c r="K53" i="5" s="1"/>
  <c r="L6" i="5" s="1"/>
  <c r="L18" i="5" s="1"/>
  <c r="L53" i="5" s="1"/>
  <c r="M6" i="5" s="1"/>
  <c r="M18" i="5" s="1"/>
  <c r="M53" i="5" s="1"/>
  <c r="N52" i="5"/>
  <c r="N53" i="5" s="1"/>
  <c r="M53" i="4"/>
  <c r="I53" i="4"/>
  <c r="E53" i="4"/>
  <c r="C53" i="4"/>
  <c r="C54" i="4" s="1"/>
  <c r="D6" i="4" s="1"/>
  <c r="D18" i="4" s="1"/>
  <c r="O17" i="4"/>
  <c r="O18" i="4" s="1"/>
  <c r="N53" i="4"/>
  <c r="L53" i="4"/>
  <c r="K53" i="4"/>
  <c r="J53" i="4"/>
  <c r="H53" i="4"/>
  <c r="G53" i="4"/>
  <c r="F53" i="4"/>
  <c r="D53" i="4"/>
  <c r="O48" i="4"/>
  <c r="O29" i="4"/>
  <c r="D54" i="4" l="1"/>
  <c r="E6" i="4" s="1"/>
  <c r="E18" i="4" s="1"/>
  <c r="E54" i="4" s="1"/>
  <c r="F6" i="4" s="1"/>
  <c r="F18" i="4" s="1"/>
  <c r="F54" i="4" s="1"/>
  <c r="G6" i="4" s="1"/>
  <c r="G18" i="4" s="1"/>
  <c r="G54" i="4" s="1"/>
  <c r="H6" i="4" s="1"/>
  <c r="H18" i="4" s="1"/>
  <c r="H54" i="4" s="1"/>
  <c r="I6" i="4" s="1"/>
  <c r="I18" i="4" s="1"/>
  <c r="I54" i="4" s="1"/>
  <c r="J6" i="4" s="1"/>
  <c r="J18" i="4" s="1"/>
  <c r="J54" i="4" s="1"/>
  <c r="K6" i="4" s="1"/>
  <c r="K18" i="4" s="1"/>
  <c r="K54" i="4" s="1"/>
  <c r="L6" i="4" s="1"/>
  <c r="L18" i="4" s="1"/>
  <c r="L54" i="4" s="1"/>
  <c r="M6" i="4" s="1"/>
  <c r="M18" i="4" s="1"/>
  <c r="M54" i="4" s="1"/>
  <c r="N6" i="4" s="1"/>
  <c r="N18" i="4" s="1"/>
  <c r="N54" i="4" s="1"/>
  <c r="O53" i="4"/>
  <c r="O54" i="4" s="1"/>
</calcChain>
</file>

<file path=xl/sharedStrings.xml><?xml version="1.0" encoding="utf-8"?>
<sst xmlns="http://schemas.openxmlformats.org/spreadsheetml/2006/main" count="159" uniqueCount="81">
  <si>
    <t xml:space="preserve">B A L A N C E </t>
  </si>
  <si>
    <t xml:space="preserve"> </t>
  </si>
  <si>
    <t xml:space="preserve">   Región                                    3</t>
  </si>
  <si>
    <t>Nombre del Establecimiento:</t>
  </si>
  <si>
    <t xml:space="preserve">   Mes de inicio</t>
  </si>
  <si>
    <t>Nombre de la Institucion:</t>
  </si>
  <si>
    <t>FUNDACION I. E. P.</t>
  </si>
  <si>
    <t xml:space="preserve">   Mes de término</t>
  </si>
  <si>
    <t>PERIODO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</si>
  <si>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</si>
  <si>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</si>
  <si>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</si>
  <si>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</si>
  <si>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</si>
  <si>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</si>
  <si>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</si>
  <si>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</si>
  <si>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</si>
  <si>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</si>
  <si>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</si>
  <si>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</si>
  <si>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</si>
  <si>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SALDO ANTERIOR</t>
  </si>
  <si>
    <t>INGRESOS</t>
  </si>
  <si>
    <t xml:space="preserve">   A)  Transferencia (Subvención)</t>
  </si>
  <si>
    <t xml:space="preserve">   B) Otros aportes SENAME</t>
  </si>
  <si>
    <t xml:space="preserve">        b1) Aguinaldos</t>
  </si>
  <si>
    <t xml:space="preserve">        b2) Bonos</t>
  </si>
  <si>
    <t xml:space="preserve">        b3) Incentivos</t>
  </si>
  <si>
    <t xml:space="preserve">   C) Ingresos distintos de Subvención</t>
  </si>
  <si>
    <t xml:space="preserve">       c1) Aportes Institucionales</t>
  </si>
  <si>
    <t xml:space="preserve">       c2) Donaciones </t>
  </si>
  <si>
    <t xml:space="preserve">       c3) Otros</t>
  </si>
  <si>
    <t>Total de Ingresos del período</t>
  </si>
  <si>
    <t>Total disponible</t>
  </si>
  <si>
    <t>EGRESOS</t>
  </si>
  <si>
    <t>GASTOS EN PERSONAL</t>
  </si>
  <si>
    <t>- Honorarios</t>
  </si>
  <si>
    <t>- Imposiciones</t>
  </si>
  <si>
    <t>- Impuesto único</t>
  </si>
  <si>
    <t>- Impuesto 2º categoría</t>
  </si>
  <si>
    <t>- Otros</t>
  </si>
  <si>
    <t>- Sueldos</t>
  </si>
  <si>
    <t>Total Gastos en Personal</t>
  </si>
  <si>
    <t>GASTOS DE OPERACIÓN</t>
  </si>
  <si>
    <t xml:space="preserve">- Alimentación </t>
  </si>
  <si>
    <t>- Capacitación</t>
  </si>
  <si>
    <t>- Combustibles y Lubricantes</t>
  </si>
  <si>
    <t>- Consumos básicos</t>
  </si>
  <si>
    <t>- Cuentas por rendir</t>
  </si>
  <si>
    <t>- Deporte y recreación</t>
  </si>
  <si>
    <t>- Educación</t>
  </si>
  <si>
    <t>- Mantenciones y reparaciones</t>
  </si>
  <si>
    <t>- Materiales de oficina</t>
  </si>
  <si>
    <t xml:space="preserve">- Materiales y útiles de aseo </t>
  </si>
  <si>
    <t>- Movilización</t>
  </si>
  <si>
    <t>- Otros gastos</t>
  </si>
  <si>
    <t>- Salud e higiene</t>
  </si>
  <si>
    <t>- Servicios generales</t>
  </si>
  <si>
    <t>- Vestuario y calzado</t>
  </si>
  <si>
    <t>Total Gastos de Operación</t>
  </si>
  <si>
    <t>GASTOS DE INVERSION</t>
  </si>
  <si>
    <t>- Equipamiento</t>
  </si>
  <si>
    <t>- Infraestructura</t>
  </si>
  <si>
    <t>Total Gastos de Inversión</t>
  </si>
  <si>
    <t>Total egresos</t>
  </si>
  <si>
    <t>TOTAL SALDO CUENTA CORRIENTE</t>
  </si>
  <si>
    <t>Firma y timbre Director (a) establecimiento</t>
  </si>
  <si>
    <t>Firma y timbre Supervisor (a) Financiero (a)</t>
  </si>
  <si>
    <t>LO DESTACADO CON CELESTE NO SE TOCA, CONTIENE LAS FORMULAS PARA FACILITAR EL TRABAJO</t>
  </si>
  <si>
    <t>- Indemnización</t>
  </si>
  <si>
    <t>- Aguinaldos y bonos</t>
  </si>
  <si>
    <t>- Traspasos a Administracion Centraliz.</t>
  </si>
  <si>
    <t>PIE 24 HORAS COPIAPO</t>
  </si>
  <si>
    <t>AÑO 2021</t>
  </si>
  <si>
    <t xml:space="preserve">   Código del Establec.        1030361</t>
  </si>
  <si>
    <t>JULIO</t>
  </si>
  <si>
    <t>DICIEMBRE</t>
  </si>
  <si>
    <t>AÑO 2023</t>
  </si>
  <si>
    <t>Firma y Timbre Director Ejecutivo</t>
  </si>
  <si>
    <t>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</si>
</sst>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/>
    <xf numFmtId="3" fontId="1" fillId="0" borderId="3" xfId="0" applyNumberFormat="1" applyFont="1" applyBorder="1"/>
    <xf numFmtId="0" fontId="1" fillId="0" borderId="4" xfId="0" applyFont="1" applyBorder="1"/>
    <xf numFmtId="3" fontId="1" fillId="0" borderId="4" xfId="0" applyNumberFormat="1" applyFont="1" applyBorder="1" applyAlignment="1">
      <alignment horizontal="right"/>
    </xf>
    <xf numFmtId="3" fontId="1" fillId="0" borderId="0" xfId="0" applyNumberFormat="1" applyFont="1" applyBorder="1"/>
    <xf numFmtId="0" fontId="1" fillId="0" borderId="5" xfId="0" applyFont="1" applyBorder="1"/>
    <xf numFmtId="3" fontId="1" fillId="0" borderId="5" xfId="0" applyNumberFormat="1" applyFont="1" applyBorder="1"/>
    <xf numFmtId="0" fontId="1" fillId="0" borderId="6" xfId="0" applyFont="1" applyBorder="1"/>
    <xf numFmtId="3" fontId="1" fillId="0" borderId="6" xfId="0" applyNumberFormat="1" applyFont="1" applyBorder="1"/>
    <xf numFmtId="0" fontId="2" fillId="0" borderId="1" xfId="0" applyFont="1" applyFill="1" applyBorder="1"/>
    <xf numFmtId="3" fontId="1" fillId="2" borderId="0" xfId="0" applyNumberFormat="1" applyFont="1" applyFill="1" applyBorder="1"/>
    <xf numFmtId="0" fontId="2" fillId="0" borderId="4" xfId="0" applyFont="1" applyFill="1" applyBorder="1"/>
    <xf numFmtId="3" fontId="1" fillId="0" borderId="4" xfId="0" applyNumberFormat="1" applyFont="1" applyBorder="1"/>
    <xf numFmtId="0" fontId="1" fillId="0" borderId="5" xfId="0" quotePrefix="1" applyFont="1" applyFill="1" applyBorder="1"/>
    <xf numFmtId="0" fontId="2" fillId="0" borderId="0" xfId="0" applyFont="1" applyFill="1" applyBorder="1"/>
    <xf numFmtId="3" fontId="2" fillId="0" borderId="0" xfId="0" applyNumberFormat="1" applyFont="1" applyBorder="1"/>
    <xf numFmtId="3" fontId="2" fillId="2" borderId="0" xfId="0" applyNumberFormat="1" applyFont="1" applyFill="1" applyBorder="1"/>
    <xf numFmtId="0" fontId="2" fillId="0" borderId="6" xfId="0" applyFont="1" applyBorder="1"/>
    <xf numFmtId="0" fontId="1" fillId="0" borderId="4" xfId="0" quotePrefix="1" applyFont="1" applyBorder="1"/>
    <xf numFmtId="0" fontId="1" fillId="0" borderId="6" xfId="0" quotePrefix="1" applyFont="1" applyBorder="1"/>
    <xf numFmtId="0" fontId="1" fillId="0" borderId="7" xfId="0" quotePrefix="1" applyFont="1" applyFill="1" applyBorder="1"/>
    <xf numFmtId="0" fontId="1" fillId="0" borderId="8" xfId="0" quotePrefix="1" applyFont="1" applyFill="1" applyBorder="1"/>
    <xf numFmtId="0" fontId="1" fillId="0" borderId="9" xfId="0" quotePrefix="1" applyFont="1" applyFill="1" applyBorder="1"/>
    <xf numFmtId="3" fontId="1" fillId="3" borderId="1" xfId="0" applyNumberFormat="1" applyFont="1" applyFill="1" applyBorder="1"/>
    <xf numFmtId="3" fontId="2" fillId="3" borderId="1" xfId="0" applyNumberFormat="1" applyFont="1" applyFill="1" applyBorder="1"/>
    <xf numFmtId="3" fontId="2" fillId="3" borderId="6" xfId="0" applyNumberFormat="1" applyFont="1" applyFill="1" applyBorder="1"/>
    <xf numFmtId="3" fontId="1" fillId="3" borderId="2" xfId="0" applyNumberFormat="1" applyFont="1" applyFill="1" applyBorder="1"/>
    <xf numFmtId="3" fontId="2" fillId="3" borderId="2" xfId="0" applyNumberFormat="1" applyFont="1" applyFill="1" applyBorder="1"/>
    <xf numFmtId="3" fontId="1" fillId="3" borderId="10" xfId="0" applyNumberFormat="1" applyFont="1" applyFill="1" applyBorder="1"/>
    <xf numFmtId="3" fontId="1" fillId="3" borderId="4" xfId="0" applyNumberFormat="1" applyFont="1" applyFill="1" applyBorder="1" applyAlignment="1">
      <alignment horizontal="right"/>
    </xf>
    <xf numFmtId="3" fontId="1" fillId="3" borderId="5" xfId="0" applyNumberFormat="1" applyFont="1" applyFill="1" applyBorder="1"/>
    <xf numFmtId="3" fontId="1" fillId="3" borderId="4" xfId="0" applyNumberFormat="1" applyFont="1" applyFill="1" applyBorder="1"/>
    <xf numFmtId="3" fontId="1" fillId="3" borderId="6" xfId="0" applyNumberFormat="1" applyFont="1" applyFill="1" applyBorder="1"/>
    <xf numFmtId="0" fontId="1" fillId="4" borderId="5" xfId="0" quotePrefix="1" applyFont="1" applyFill="1" applyBorder="1"/>
    <xf numFmtId="3" fontId="1" fillId="0" borderId="11" xfId="0" applyNumberFormat="1" applyFont="1" applyBorder="1"/>
    <xf numFmtId="3" fontId="1" fillId="0" borderId="9" xfId="0" applyNumberFormat="1" applyFont="1" applyBorder="1"/>
    <xf numFmtId="0" fontId="2" fillId="7" borderId="1" xfId="0" applyFont="1" applyFill="1" applyBorder="1" applyAlignment="1">
      <alignment horizontal="center"/>
    </xf>
    <xf numFmtId="3" fontId="1" fillId="7" borderId="1" xfId="0" applyNumberFormat="1" applyFont="1" applyFill="1" applyBorder="1"/>
    <xf numFmtId="3" fontId="1" fillId="7" borderId="3" xfId="0" applyNumberFormat="1" applyFont="1" applyFill="1" applyBorder="1"/>
    <xf numFmtId="3" fontId="1" fillId="7" borderId="4" xfId="0" applyNumberFormat="1" applyFont="1" applyFill="1" applyBorder="1" applyAlignment="1">
      <alignment horizontal="right"/>
    </xf>
    <xf numFmtId="3" fontId="1" fillId="7" borderId="5" xfId="0" applyNumberFormat="1" applyFont="1" applyFill="1" applyBorder="1"/>
    <xf numFmtId="3" fontId="1" fillId="7" borderId="6" xfId="0" applyNumberFormat="1" applyFont="1" applyFill="1" applyBorder="1"/>
    <xf numFmtId="3" fontId="2" fillId="7" borderId="1" xfId="0" applyNumberFormat="1" applyFont="1" applyFill="1" applyBorder="1"/>
    <xf numFmtId="3" fontId="1" fillId="7" borderId="0" xfId="0" applyNumberFormat="1" applyFont="1" applyFill="1" applyBorder="1"/>
    <xf numFmtId="3" fontId="1" fillId="7" borderId="4" xfId="0" applyNumberFormat="1" applyFont="1" applyFill="1" applyBorder="1"/>
    <xf numFmtId="3" fontId="1" fillId="7" borderId="5" xfId="0" applyNumberFormat="1" applyFont="1" applyFill="1" applyBorder="1" applyAlignment="1">
      <alignment horizontal="right"/>
    </xf>
    <xf numFmtId="3" fontId="2" fillId="7" borderId="0" xfId="0" applyNumberFormat="1" applyFont="1" applyFill="1" applyBorder="1"/>
    <xf numFmtId="3" fontId="1" fillId="7" borderId="2" xfId="0" applyNumberFormat="1" applyFont="1" applyFill="1" applyBorder="1"/>
    <xf numFmtId="3" fontId="1" fillId="7" borderId="7" xfId="0" applyNumberFormat="1" applyFont="1" applyFill="1" applyBorder="1"/>
    <xf numFmtId="3" fontId="1" fillId="7" borderId="12" xfId="0" applyNumberFormat="1" applyFont="1" applyFill="1" applyBorder="1"/>
    <xf numFmtId="3" fontId="1" fillId="7" borderId="8" xfId="0" applyNumberFormat="1" applyFont="1" applyFill="1" applyBorder="1"/>
    <xf numFmtId="3" fontId="1" fillId="7" borderId="13" xfId="0" applyNumberFormat="1" applyFont="1" applyFill="1" applyBorder="1"/>
    <xf numFmtId="3" fontId="2" fillId="7" borderId="6" xfId="0" applyNumberFormat="1" applyFont="1" applyFill="1" applyBorder="1"/>
    <xf numFmtId="3" fontId="1" fillId="7" borderId="11" xfId="0" applyNumberFormat="1" applyFont="1" applyFill="1" applyBorder="1"/>
    <xf numFmtId="3" fontId="1" fillId="7" borderId="9" xfId="0" applyNumberFormat="1" applyFont="1" applyFill="1" applyBorder="1"/>
    <xf numFmtId="3" fontId="1" fillId="0" borderId="5" xfId="0" applyNumberFormat="1" applyFont="1" applyFill="1" applyBorder="1"/>
    <xf numFmtId="0" fontId="2" fillId="5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1" fillId="0" borderId="3" xfId="0" applyNumberFormat="1" applyFont="1" applyFill="1" applyBorder="1"/>
    <xf numFmtId="3" fontId="1" fillId="0" borderId="10" xfId="0" applyNumberFormat="1" applyFont="1" applyFill="1" applyBorder="1"/>
    <xf numFmtId="0" fontId="1" fillId="0" borderId="4" xfId="0" applyFont="1" applyFill="1" applyBorder="1"/>
    <xf numFmtId="3" fontId="1" fillId="0" borderId="4" xfId="0" applyNumberFormat="1" applyFont="1" applyFill="1" applyBorder="1" applyAlignment="1">
      <alignment horizontal="right"/>
    </xf>
    <xf numFmtId="0" fontId="1" fillId="0" borderId="5" xfId="0" applyFont="1" applyFill="1" applyBorder="1"/>
    <xf numFmtId="0" fontId="1" fillId="0" borderId="6" xfId="0" applyFont="1" applyFill="1" applyBorder="1"/>
    <xf numFmtId="3" fontId="1" fillId="0" borderId="6" xfId="0" applyNumberFormat="1" applyFont="1" applyFill="1" applyBorder="1"/>
    <xf numFmtId="3" fontId="1" fillId="0" borderId="0" xfId="0" applyNumberFormat="1" applyFont="1" applyFill="1" applyBorder="1"/>
    <xf numFmtId="3" fontId="1" fillId="0" borderId="4" xfId="0" applyNumberFormat="1" applyFont="1" applyFill="1" applyBorder="1"/>
    <xf numFmtId="3" fontId="2" fillId="0" borderId="0" xfId="0" applyNumberFormat="1" applyFont="1" applyFill="1" applyBorder="1"/>
    <xf numFmtId="0" fontId="1" fillId="0" borderId="4" xfId="0" quotePrefix="1" applyFont="1" applyFill="1" applyBorder="1"/>
    <xf numFmtId="3" fontId="1" fillId="0" borderId="11" xfId="0" applyNumberFormat="1" applyFont="1" applyFill="1" applyBorder="1"/>
    <xf numFmtId="0" fontId="1" fillId="0" borderId="6" xfId="0" quotePrefix="1" applyFont="1" applyFill="1" applyBorder="1"/>
    <xf numFmtId="3" fontId="1" fillId="0" borderId="9" xfId="0" applyNumberFormat="1" applyFont="1" applyFill="1" applyBorder="1"/>
    <xf numFmtId="3" fontId="1" fillId="0" borderId="1" xfId="0" applyNumberFormat="1" applyFont="1" applyFill="1" applyBorder="1"/>
    <xf numFmtId="3" fontId="2" fillId="0" borderId="2" xfId="0" applyNumberFormat="1" applyFont="1" applyFill="1" applyBorder="1"/>
    <xf numFmtId="0" fontId="1" fillId="0" borderId="0" xfId="0" quotePrefix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right"/>
    </xf>
    <xf numFmtId="3" fontId="2" fillId="0" borderId="5" xfId="0" applyNumberFormat="1" applyFont="1" applyFill="1" applyBorder="1"/>
    <xf numFmtId="3" fontId="2" fillId="0" borderId="4" xfId="0" applyNumberFormat="1" applyFont="1" applyFill="1" applyBorder="1"/>
    <xf numFmtId="3" fontId="2" fillId="0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1"/>
  <sheetViews>
    <sheetView workbookViewId="0">
      <selection activeCell="T38" sqref="T38"/>
    </sheetView>
  </sheetViews>
  <sheetFormatPr baseColWidth="10" defaultRowHeight="12.75" x14ac:dyDescent="0.2"/>
  <cols>
    <col min="1" max="1" width="5.7109375" customWidth="1"/>
    <col min="2" max="2" width="28.5703125" bestFit="1" customWidth="1"/>
  </cols>
  <sheetData>
    <row r="1" spans="2:15" x14ac:dyDescent="0.2"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2:15" x14ac:dyDescent="0.2">
      <c r="B2" s="2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x14ac:dyDescent="0.2">
      <c r="B3" s="1" t="s">
        <v>2</v>
      </c>
      <c r="C3" s="64" t="s">
        <v>3</v>
      </c>
      <c r="D3" s="64"/>
      <c r="E3" s="64"/>
      <c r="F3" s="66" t="s">
        <v>73</v>
      </c>
      <c r="G3" s="67"/>
      <c r="H3" s="67"/>
      <c r="I3" s="68"/>
      <c r="J3" s="64" t="s">
        <v>4</v>
      </c>
      <c r="K3" s="64"/>
      <c r="L3" s="64" t="s">
        <v>76</v>
      </c>
      <c r="M3" s="64"/>
      <c r="N3" s="69" t="s">
        <v>74</v>
      </c>
      <c r="O3" s="69"/>
    </row>
    <row r="4" spans="2:15" x14ac:dyDescent="0.2">
      <c r="B4" s="3" t="s">
        <v>75</v>
      </c>
      <c r="C4" s="64" t="s">
        <v>5</v>
      </c>
      <c r="D4" s="64"/>
      <c r="E4" s="64"/>
      <c r="F4" s="71" t="s">
        <v>6</v>
      </c>
      <c r="G4" s="71"/>
      <c r="H4" s="71"/>
      <c r="I4" s="71"/>
      <c r="J4" s="72" t="s">
        <v>7</v>
      </c>
      <c r="K4" s="72"/>
      <c r="L4" s="72" t="s">
        <v>77</v>
      </c>
      <c r="M4" s="72"/>
      <c r="N4" s="70"/>
      <c r="O4" s="70"/>
    </row>
    <row r="5" spans="2:15" x14ac:dyDescent="0.2">
      <c r="B5" s="4" t="s">
        <v>8</v>
      </c>
      <c r="C5" s="5" t="s">
        <v>9</v>
      </c>
      <c r="D5" s="43" t="s">
        <v>10</v>
      </c>
      <c r="E5" s="43" t="s">
        <v>11</v>
      </c>
      <c r="F5" s="43" t="s">
        <v>12</v>
      </c>
      <c r="G5" s="43" t="s">
        <v>13</v>
      </c>
      <c r="H5" s="43" t="s">
        <v>14</v>
      </c>
      <c r="I5" s="43" t="s">
        <v>15</v>
      </c>
      <c r="J5" s="43" t="s">
        <v>16</v>
      </c>
      <c r="K5" s="43" t="s">
        <v>17</v>
      </c>
      <c r="L5" s="43" t="s">
        <v>18</v>
      </c>
      <c r="M5" s="43" t="s">
        <v>19</v>
      </c>
      <c r="N5" s="5" t="s">
        <v>20</v>
      </c>
      <c r="O5" s="6" t="s">
        <v>21</v>
      </c>
    </row>
    <row r="6" spans="2:15" x14ac:dyDescent="0.2">
      <c r="B6" s="7" t="s">
        <v>22</v>
      </c>
      <c r="C6" s="44"/>
      <c r="D6" s="44">
        <f>C54+D7</f>
        <v>0</v>
      </c>
      <c r="E6" s="44">
        <f>D54+E7</f>
        <v>0</v>
      </c>
      <c r="F6" s="44">
        <f t="shared" ref="F6:N6" si="0">E54+F7</f>
        <v>0</v>
      </c>
      <c r="G6" s="44">
        <f t="shared" si="0"/>
        <v>0</v>
      </c>
      <c r="H6" s="44">
        <f t="shared" si="0"/>
        <v>0</v>
      </c>
      <c r="I6" s="44">
        <f t="shared" si="0"/>
        <v>0</v>
      </c>
      <c r="J6" s="44">
        <f t="shared" si="0"/>
        <v>4675595</v>
      </c>
      <c r="K6" s="44">
        <f t="shared" si="0"/>
        <v>2458239</v>
      </c>
      <c r="L6" s="44">
        <f t="shared" si="0"/>
        <v>45254190</v>
      </c>
      <c r="M6" s="44">
        <f t="shared" si="0"/>
        <v>40842645</v>
      </c>
      <c r="N6" s="44">
        <f t="shared" si="0"/>
        <v>37749534</v>
      </c>
      <c r="O6" s="30">
        <f>C6</f>
        <v>0</v>
      </c>
    </row>
    <row r="7" spans="2:15" x14ac:dyDescent="0.2">
      <c r="B7" s="4" t="s">
        <v>23</v>
      </c>
      <c r="C7" s="54" t="s">
        <v>1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8"/>
      <c r="O7" s="35"/>
    </row>
    <row r="8" spans="2:15" x14ac:dyDescent="0.2">
      <c r="B8" s="9" t="s">
        <v>24</v>
      </c>
      <c r="C8" s="46"/>
      <c r="D8" s="46"/>
      <c r="E8" s="46"/>
      <c r="F8" s="46"/>
      <c r="G8" s="46"/>
      <c r="H8" s="46"/>
      <c r="I8" s="46">
        <v>13708386</v>
      </c>
      <c r="J8" s="46">
        <v>8844120</v>
      </c>
      <c r="K8" s="46">
        <v>6123079</v>
      </c>
      <c r="L8" s="46">
        <v>7219750</v>
      </c>
      <c r="M8" s="46">
        <v>7950864</v>
      </c>
      <c r="N8" s="10">
        <v>8681978</v>
      </c>
      <c r="O8" s="36">
        <f>SUM(C8:N8)</f>
        <v>52528177</v>
      </c>
    </row>
    <row r="9" spans="2:15" x14ac:dyDescent="0.2">
      <c r="B9" s="12" t="s">
        <v>25</v>
      </c>
      <c r="C9" s="47">
        <v>0</v>
      </c>
      <c r="D9" s="47"/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701384</v>
      </c>
      <c r="L9" s="47">
        <v>0</v>
      </c>
      <c r="M9" s="47">
        <v>0</v>
      </c>
      <c r="N9" s="13">
        <v>0</v>
      </c>
      <c r="O9" s="37">
        <f>I9+J9+K9+L9+M9+N9</f>
        <v>701384</v>
      </c>
    </row>
    <row r="10" spans="2:15" x14ac:dyDescent="0.2">
      <c r="B10" s="12" t="s">
        <v>26</v>
      </c>
      <c r="C10" s="47"/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7">
        <v>0</v>
      </c>
      <c r="N10" s="13">
        <v>0</v>
      </c>
      <c r="O10" s="37">
        <f>SUM(C10:N10)</f>
        <v>0</v>
      </c>
    </row>
    <row r="11" spans="2:15" x14ac:dyDescent="0.2">
      <c r="B11" s="12" t="s">
        <v>27</v>
      </c>
      <c r="C11" s="47"/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  <c r="L11" s="47">
        <v>0</v>
      </c>
      <c r="M11" s="47">
        <v>0</v>
      </c>
      <c r="N11" s="13">
        <v>0</v>
      </c>
      <c r="O11" s="37">
        <f t="shared" ref="O11:O16" si="1">SUM(C11:N11)</f>
        <v>0</v>
      </c>
    </row>
    <row r="12" spans="2:15" x14ac:dyDescent="0.2">
      <c r="B12" s="12" t="s">
        <v>28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>
        <v>0</v>
      </c>
      <c r="N12" s="13">
        <v>0</v>
      </c>
      <c r="O12" s="37">
        <f t="shared" si="1"/>
        <v>0</v>
      </c>
    </row>
    <row r="13" spans="2:15" x14ac:dyDescent="0.2">
      <c r="B13" s="12" t="s">
        <v>29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13">
        <v>0</v>
      </c>
      <c r="O13" s="37">
        <f t="shared" si="1"/>
        <v>0</v>
      </c>
    </row>
    <row r="14" spans="2:15" x14ac:dyDescent="0.2">
      <c r="B14" s="12" t="s">
        <v>30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13">
        <v>0</v>
      </c>
      <c r="O14" s="37">
        <f t="shared" si="1"/>
        <v>0</v>
      </c>
    </row>
    <row r="15" spans="2:15" x14ac:dyDescent="0.2">
      <c r="B15" s="12" t="s">
        <v>31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13">
        <v>0</v>
      </c>
      <c r="O15" s="37">
        <f t="shared" si="1"/>
        <v>0</v>
      </c>
    </row>
    <row r="16" spans="2:15" x14ac:dyDescent="0.2">
      <c r="B16" s="14" t="s">
        <v>32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46986208</v>
      </c>
      <c r="L16" s="48">
        <v>0</v>
      </c>
      <c r="M16" s="48">
        <v>0</v>
      </c>
      <c r="N16" s="15">
        <v>0</v>
      </c>
      <c r="O16" s="37">
        <f t="shared" si="1"/>
        <v>46986208</v>
      </c>
    </row>
    <row r="17" spans="2:15" x14ac:dyDescent="0.2">
      <c r="B17" s="4" t="s">
        <v>33</v>
      </c>
      <c r="C17" s="49">
        <f>SUM(C8:C16)</f>
        <v>0</v>
      </c>
      <c r="D17" s="49">
        <f t="shared" ref="D17:N17" si="2">SUM(D8:D16)</f>
        <v>0</v>
      </c>
      <c r="E17" s="49">
        <f t="shared" si="2"/>
        <v>0</v>
      </c>
      <c r="F17" s="49">
        <f>SUM(F8:F16)</f>
        <v>0</v>
      </c>
      <c r="G17" s="49">
        <f>SUM(G8:G16)</f>
        <v>0</v>
      </c>
      <c r="H17" s="49">
        <f t="shared" si="2"/>
        <v>0</v>
      </c>
      <c r="I17" s="49">
        <f t="shared" si="2"/>
        <v>13708386</v>
      </c>
      <c r="J17" s="49">
        <f t="shared" si="2"/>
        <v>8844120</v>
      </c>
      <c r="K17" s="49">
        <f t="shared" si="2"/>
        <v>53810671</v>
      </c>
      <c r="L17" s="49">
        <f t="shared" si="2"/>
        <v>7219750</v>
      </c>
      <c r="M17" s="49">
        <f t="shared" si="2"/>
        <v>7950864</v>
      </c>
      <c r="N17" s="49">
        <f t="shared" si="2"/>
        <v>8681978</v>
      </c>
      <c r="O17" s="31">
        <f>SUM(O8:O16)</f>
        <v>100215769</v>
      </c>
    </row>
    <row r="18" spans="2:15" x14ac:dyDescent="0.2">
      <c r="B18" s="4" t="s">
        <v>34</v>
      </c>
      <c r="C18" s="49">
        <f>C6+C17</f>
        <v>0</v>
      </c>
      <c r="D18" s="49">
        <f>D6+D17</f>
        <v>0</v>
      </c>
      <c r="E18" s="49">
        <f t="shared" ref="E18:N18" si="3">SUM(E6:E16)</f>
        <v>0</v>
      </c>
      <c r="F18" s="49">
        <f t="shared" si="3"/>
        <v>0</v>
      </c>
      <c r="G18" s="49">
        <f t="shared" si="3"/>
        <v>0</v>
      </c>
      <c r="H18" s="49">
        <f t="shared" si="3"/>
        <v>0</v>
      </c>
      <c r="I18" s="49">
        <f t="shared" si="3"/>
        <v>13708386</v>
      </c>
      <c r="J18" s="49">
        <f t="shared" si="3"/>
        <v>13519715</v>
      </c>
      <c r="K18" s="49">
        <f t="shared" si="3"/>
        <v>56268910</v>
      </c>
      <c r="L18" s="49">
        <f t="shared" si="3"/>
        <v>52473940</v>
      </c>
      <c r="M18" s="49">
        <f t="shared" si="3"/>
        <v>48793509</v>
      </c>
      <c r="N18" s="49">
        <f t="shared" si="3"/>
        <v>46431512</v>
      </c>
      <c r="O18" s="31">
        <f>O6+O17</f>
        <v>100215769</v>
      </c>
    </row>
    <row r="19" spans="2:15" x14ac:dyDescent="0.2">
      <c r="B19" s="16" t="s">
        <v>35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11"/>
      <c r="O19" s="11"/>
    </row>
    <row r="20" spans="2:15" x14ac:dyDescent="0.2">
      <c r="B20" s="18" t="s">
        <v>36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19"/>
      <c r="O20" s="38"/>
    </row>
    <row r="21" spans="2:15" x14ac:dyDescent="0.2">
      <c r="B21" s="40" t="s">
        <v>71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52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13">
        <v>0</v>
      </c>
      <c r="O21" s="37">
        <f>SUM(C21:N21)</f>
        <v>0</v>
      </c>
    </row>
    <row r="22" spans="2:15" x14ac:dyDescent="0.2">
      <c r="B22" s="20" t="s">
        <v>37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13">
        <v>0</v>
      </c>
      <c r="O22" s="37">
        <f t="shared" ref="O22:O28" si="4">SUM(C22:N22)</f>
        <v>0</v>
      </c>
    </row>
    <row r="23" spans="2:15" x14ac:dyDescent="0.2">
      <c r="B23" s="20" t="s">
        <v>38</v>
      </c>
      <c r="C23" s="47"/>
      <c r="D23" s="47"/>
      <c r="E23" s="47"/>
      <c r="F23" s="47"/>
      <c r="G23" s="47"/>
      <c r="H23" s="47"/>
      <c r="I23" s="47">
        <v>0</v>
      </c>
      <c r="J23" s="47">
        <v>2372905</v>
      </c>
      <c r="K23" s="47">
        <v>2289583</v>
      </c>
      <c r="L23" s="47">
        <v>2283618</v>
      </c>
      <c r="M23" s="47">
        <v>2162030</v>
      </c>
      <c r="N23" s="13">
        <v>2143658</v>
      </c>
      <c r="O23" s="37">
        <f t="shared" si="4"/>
        <v>11251794</v>
      </c>
    </row>
    <row r="24" spans="2:15" x14ac:dyDescent="0.2">
      <c r="B24" s="20" t="s">
        <v>39</v>
      </c>
      <c r="C24" s="47"/>
      <c r="D24" s="47"/>
      <c r="E24" s="47"/>
      <c r="F24" s="47"/>
      <c r="G24" s="47"/>
      <c r="H24" s="47"/>
      <c r="I24" s="47">
        <v>0</v>
      </c>
      <c r="J24" s="47">
        <v>29667</v>
      </c>
      <c r="K24" s="47">
        <v>29401</v>
      </c>
      <c r="L24" s="47">
        <v>28239</v>
      </c>
      <c r="M24" s="47">
        <v>27857</v>
      </c>
      <c r="N24" s="13">
        <v>28328</v>
      </c>
      <c r="O24" s="37">
        <f t="shared" si="4"/>
        <v>143492</v>
      </c>
    </row>
    <row r="25" spans="2:15" x14ac:dyDescent="0.2">
      <c r="B25" s="20" t="s">
        <v>40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13">
        <v>0</v>
      </c>
      <c r="O25" s="37">
        <f t="shared" si="4"/>
        <v>0</v>
      </c>
    </row>
    <row r="26" spans="2:15" x14ac:dyDescent="0.2">
      <c r="B26" s="40" t="s">
        <v>70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7">
        <v>0</v>
      </c>
      <c r="L26" s="47">
        <v>0</v>
      </c>
      <c r="M26" s="47">
        <v>0</v>
      </c>
      <c r="N26" s="13">
        <v>0</v>
      </c>
      <c r="O26" s="37">
        <f t="shared" si="4"/>
        <v>0</v>
      </c>
    </row>
    <row r="27" spans="2:15" x14ac:dyDescent="0.2">
      <c r="B27" s="20" t="s">
        <v>41</v>
      </c>
      <c r="C27" s="47"/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7">
        <v>701384</v>
      </c>
      <c r="L27" s="47">
        <v>150000</v>
      </c>
      <c r="M27" s="47">
        <v>0</v>
      </c>
      <c r="N27" s="13">
        <v>0</v>
      </c>
      <c r="O27" s="37">
        <f t="shared" si="4"/>
        <v>851384</v>
      </c>
    </row>
    <row r="28" spans="2:15" x14ac:dyDescent="0.2">
      <c r="B28" s="20" t="s">
        <v>42</v>
      </c>
      <c r="C28" s="47"/>
      <c r="D28" s="47"/>
      <c r="E28" s="47"/>
      <c r="F28" s="47"/>
      <c r="G28" s="47"/>
      <c r="H28" s="47"/>
      <c r="I28" s="47">
        <v>7431602</v>
      </c>
      <c r="J28" s="47">
        <v>7193917</v>
      </c>
      <c r="K28" s="47">
        <v>7204559</v>
      </c>
      <c r="L28" s="47">
        <v>6874902</v>
      </c>
      <c r="M28" s="47">
        <v>7205620</v>
      </c>
      <c r="N28" s="13">
        <v>7149719</v>
      </c>
      <c r="O28" s="37">
        <f t="shared" si="4"/>
        <v>43060319</v>
      </c>
    </row>
    <row r="29" spans="2:15" x14ac:dyDescent="0.2">
      <c r="B29" s="16" t="s">
        <v>43</v>
      </c>
      <c r="C29" s="49">
        <f>SUM(C21:C28)</f>
        <v>0</v>
      </c>
      <c r="D29" s="49">
        <f t="shared" ref="D29:N29" si="5">SUM(D21:D28)</f>
        <v>0</v>
      </c>
      <c r="E29" s="49">
        <f t="shared" si="5"/>
        <v>0</v>
      </c>
      <c r="F29" s="49">
        <f>SUM(F21:F28)</f>
        <v>0</v>
      </c>
      <c r="G29" s="49">
        <f t="shared" si="5"/>
        <v>0</v>
      </c>
      <c r="H29" s="49">
        <f t="shared" si="5"/>
        <v>0</v>
      </c>
      <c r="I29" s="49">
        <f t="shared" si="5"/>
        <v>7431602</v>
      </c>
      <c r="J29" s="49">
        <f t="shared" si="5"/>
        <v>9596489</v>
      </c>
      <c r="K29" s="49">
        <f t="shared" si="5"/>
        <v>10224927</v>
      </c>
      <c r="L29" s="49">
        <f t="shared" si="5"/>
        <v>9336759</v>
      </c>
      <c r="M29" s="49">
        <f t="shared" si="5"/>
        <v>9395507</v>
      </c>
      <c r="N29" s="49">
        <f t="shared" si="5"/>
        <v>9321705</v>
      </c>
      <c r="O29" s="31">
        <f>SUM(O21:O28)</f>
        <v>55306989</v>
      </c>
    </row>
    <row r="30" spans="2:15" x14ac:dyDescent="0.2">
      <c r="B30" s="21" t="s">
        <v>44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23"/>
      <c r="O30" s="22"/>
    </row>
    <row r="31" spans="2:15" x14ac:dyDescent="0.2">
      <c r="B31" s="27" t="s">
        <v>45</v>
      </c>
      <c r="C31" s="51"/>
      <c r="D31" s="55"/>
      <c r="E31" s="51"/>
      <c r="F31" s="56">
        <v>0</v>
      </c>
      <c r="G31" s="51">
        <v>0</v>
      </c>
      <c r="H31" s="51">
        <v>0</v>
      </c>
      <c r="I31" s="51">
        <v>0</v>
      </c>
      <c r="J31" s="51">
        <v>4300</v>
      </c>
      <c r="K31" s="51">
        <v>0</v>
      </c>
      <c r="L31" s="51">
        <v>10485</v>
      </c>
      <c r="M31" s="51">
        <v>40135</v>
      </c>
      <c r="N31" s="19">
        <v>49159</v>
      </c>
      <c r="O31" s="38">
        <f t="shared" ref="O31:O47" si="6">SUM(C31:N31)</f>
        <v>104079</v>
      </c>
    </row>
    <row r="32" spans="2:15" x14ac:dyDescent="0.2">
      <c r="B32" s="28" t="s">
        <v>46</v>
      </c>
      <c r="C32" s="47">
        <v>0</v>
      </c>
      <c r="D32" s="57">
        <v>0</v>
      </c>
      <c r="E32" s="47">
        <v>0</v>
      </c>
      <c r="F32" s="58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13">
        <v>0</v>
      </c>
      <c r="O32" s="37">
        <f t="shared" si="6"/>
        <v>0</v>
      </c>
    </row>
    <row r="33" spans="2:15" x14ac:dyDescent="0.2">
      <c r="B33" s="28" t="s">
        <v>47</v>
      </c>
      <c r="C33" s="47">
        <v>0</v>
      </c>
      <c r="D33" s="57">
        <v>0</v>
      </c>
      <c r="E33" s="47">
        <v>0</v>
      </c>
      <c r="F33" s="58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13">
        <v>0</v>
      </c>
      <c r="O33" s="37">
        <f t="shared" si="6"/>
        <v>0</v>
      </c>
    </row>
    <row r="34" spans="2:15" x14ac:dyDescent="0.2">
      <c r="B34" s="28" t="s">
        <v>48</v>
      </c>
      <c r="C34" s="47"/>
      <c r="D34" s="57"/>
      <c r="E34" s="47"/>
      <c r="F34" s="58"/>
      <c r="G34" s="47"/>
      <c r="H34" s="47"/>
      <c r="I34" s="47">
        <v>30351</v>
      </c>
      <c r="J34" s="47">
        <v>106575</v>
      </c>
      <c r="K34" s="47">
        <v>120475</v>
      </c>
      <c r="L34" s="47">
        <v>104235</v>
      </c>
      <c r="M34" s="47">
        <v>135075</v>
      </c>
      <c r="N34" s="13">
        <v>129525</v>
      </c>
      <c r="O34" s="37">
        <f t="shared" si="6"/>
        <v>626236</v>
      </c>
    </row>
    <row r="35" spans="2:15" x14ac:dyDescent="0.2">
      <c r="B35" s="28" t="s">
        <v>49</v>
      </c>
      <c r="C35" s="47"/>
      <c r="D35" s="57">
        <v>0</v>
      </c>
      <c r="E35" s="47"/>
      <c r="F35" s="58">
        <v>0</v>
      </c>
      <c r="G35" s="47">
        <v>0</v>
      </c>
      <c r="H35" s="47"/>
      <c r="I35" s="47">
        <v>200000</v>
      </c>
      <c r="J35" s="47">
        <v>0</v>
      </c>
      <c r="K35" s="47">
        <v>0</v>
      </c>
      <c r="L35" s="47">
        <v>11622</v>
      </c>
      <c r="M35" s="47">
        <v>-11622</v>
      </c>
      <c r="N35" s="13">
        <v>-200000</v>
      </c>
      <c r="O35" s="37">
        <f t="shared" si="6"/>
        <v>0</v>
      </c>
    </row>
    <row r="36" spans="2:15" x14ac:dyDescent="0.2">
      <c r="B36" s="28" t="s">
        <v>50</v>
      </c>
      <c r="C36" s="47">
        <v>0</v>
      </c>
      <c r="D36" s="57">
        <v>0</v>
      </c>
      <c r="E36" s="47">
        <v>0</v>
      </c>
      <c r="F36" s="58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13">
        <v>0</v>
      </c>
      <c r="O36" s="37">
        <f t="shared" si="6"/>
        <v>0</v>
      </c>
    </row>
    <row r="37" spans="2:15" x14ac:dyDescent="0.2">
      <c r="B37" s="28" t="s">
        <v>51</v>
      </c>
      <c r="C37" s="47">
        <v>0</v>
      </c>
      <c r="D37" s="57">
        <v>0</v>
      </c>
      <c r="E37" s="47">
        <v>0</v>
      </c>
      <c r="F37" s="58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13">
        <v>0</v>
      </c>
      <c r="O37" s="37">
        <f t="shared" si="6"/>
        <v>0</v>
      </c>
    </row>
    <row r="38" spans="2:15" x14ac:dyDescent="0.2">
      <c r="B38" s="28" t="s">
        <v>52</v>
      </c>
      <c r="C38" s="47">
        <v>0</v>
      </c>
      <c r="D38" s="57">
        <v>0</v>
      </c>
      <c r="E38" s="47">
        <v>0</v>
      </c>
      <c r="F38" s="58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267750</v>
      </c>
      <c r="M38" s="47">
        <v>101150</v>
      </c>
      <c r="N38" s="13">
        <v>0</v>
      </c>
      <c r="O38" s="37">
        <f t="shared" si="6"/>
        <v>368900</v>
      </c>
    </row>
    <row r="39" spans="2:15" x14ac:dyDescent="0.2">
      <c r="B39" s="28" t="s">
        <v>53</v>
      </c>
      <c r="C39" s="47">
        <v>0</v>
      </c>
      <c r="D39" s="57">
        <v>0</v>
      </c>
      <c r="E39" s="47"/>
      <c r="F39" s="58">
        <v>0</v>
      </c>
      <c r="G39" s="47">
        <v>0</v>
      </c>
      <c r="H39" s="47">
        <v>0</v>
      </c>
      <c r="I39" s="47">
        <v>0</v>
      </c>
      <c r="J39" s="47">
        <v>155774</v>
      </c>
      <c r="K39" s="47">
        <v>0</v>
      </c>
      <c r="L39" s="47">
        <v>254105</v>
      </c>
      <c r="M39" s="47">
        <v>77760</v>
      </c>
      <c r="N39" s="13">
        <v>48790</v>
      </c>
      <c r="O39" s="37">
        <f t="shared" si="6"/>
        <v>536429</v>
      </c>
    </row>
    <row r="40" spans="2:15" x14ac:dyDescent="0.2">
      <c r="B40" s="28" t="s">
        <v>54</v>
      </c>
      <c r="C40" s="47"/>
      <c r="D40" s="57"/>
      <c r="E40" s="47"/>
      <c r="F40" s="58">
        <v>0</v>
      </c>
      <c r="G40" s="47">
        <v>0</v>
      </c>
      <c r="H40" s="47">
        <v>0</v>
      </c>
      <c r="I40" s="47">
        <v>0</v>
      </c>
      <c r="J40" s="47">
        <v>20290</v>
      </c>
      <c r="K40" s="47">
        <v>0</v>
      </c>
      <c r="L40" s="47">
        <v>69476</v>
      </c>
      <c r="M40" s="47">
        <v>86434</v>
      </c>
      <c r="N40" s="13">
        <v>31020</v>
      </c>
      <c r="O40" s="37">
        <f t="shared" si="6"/>
        <v>207220</v>
      </c>
    </row>
    <row r="41" spans="2:15" x14ac:dyDescent="0.2">
      <c r="B41" s="28" t="s">
        <v>55</v>
      </c>
      <c r="C41" s="47">
        <v>0</v>
      </c>
      <c r="D41" s="57"/>
      <c r="E41" s="47">
        <v>0</v>
      </c>
      <c r="F41" s="58"/>
      <c r="G41" s="47">
        <v>0</v>
      </c>
      <c r="H41" s="47"/>
      <c r="I41" s="47">
        <v>0</v>
      </c>
      <c r="J41" s="47">
        <v>0</v>
      </c>
      <c r="K41" s="47">
        <v>0</v>
      </c>
      <c r="L41" s="47">
        <v>266878</v>
      </c>
      <c r="M41" s="47">
        <v>299600</v>
      </c>
      <c r="N41" s="13">
        <v>415900</v>
      </c>
      <c r="O41" s="37">
        <f t="shared" si="6"/>
        <v>982378</v>
      </c>
    </row>
    <row r="42" spans="2:15" x14ac:dyDescent="0.2">
      <c r="B42" s="28" t="s">
        <v>56</v>
      </c>
      <c r="C42" s="47">
        <v>0</v>
      </c>
      <c r="D42" s="57"/>
      <c r="E42" s="47">
        <v>0</v>
      </c>
      <c r="F42" s="58"/>
      <c r="G42" s="47">
        <v>0</v>
      </c>
      <c r="H42" s="47"/>
      <c r="I42" s="47">
        <v>0</v>
      </c>
      <c r="J42" s="47">
        <v>0</v>
      </c>
      <c r="K42" s="47">
        <v>0</v>
      </c>
      <c r="L42" s="47">
        <v>42002</v>
      </c>
      <c r="M42" s="47">
        <v>15760</v>
      </c>
      <c r="N42" s="13">
        <v>20425</v>
      </c>
      <c r="O42" s="37">
        <f t="shared" si="6"/>
        <v>78187</v>
      </c>
    </row>
    <row r="43" spans="2:15" x14ac:dyDescent="0.2">
      <c r="B43" s="28" t="s">
        <v>57</v>
      </c>
      <c r="C43" s="47"/>
      <c r="D43" s="57"/>
      <c r="E43" s="47"/>
      <c r="F43" s="58"/>
      <c r="G43" s="47">
        <v>0</v>
      </c>
      <c r="H43" s="47"/>
      <c r="I43" s="47">
        <v>0</v>
      </c>
      <c r="J43" s="47">
        <v>101875</v>
      </c>
      <c r="K43" s="47">
        <v>0</v>
      </c>
      <c r="L43" s="47">
        <v>89750</v>
      </c>
      <c r="M43" s="47">
        <v>40513</v>
      </c>
      <c r="N43" s="13">
        <v>164198</v>
      </c>
      <c r="O43" s="37">
        <f t="shared" si="6"/>
        <v>396336</v>
      </c>
    </row>
    <row r="44" spans="2:15" x14ac:dyDescent="0.2">
      <c r="B44" s="28" t="s">
        <v>58</v>
      </c>
      <c r="C44" s="47"/>
      <c r="D44" s="57"/>
      <c r="E44" s="47"/>
      <c r="F44" s="58"/>
      <c r="G44" s="47"/>
      <c r="H44" s="47"/>
      <c r="I44" s="47">
        <v>0</v>
      </c>
      <c r="J44" s="47">
        <v>191761</v>
      </c>
      <c r="K44" s="47">
        <v>57011</v>
      </c>
      <c r="L44" s="47">
        <v>376268</v>
      </c>
      <c r="M44" s="47">
        <v>68577</v>
      </c>
      <c r="N44" s="13">
        <v>77162</v>
      </c>
      <c r="O44" s="37">
        <f t="shared" si="6"/>
        <v>770779</v>
      </c>
    </row>
    <row r="45" spans="2:15" x14ac:dyDescent="0.2">
      <c r="B45" s="28" t="s">
        <v>72</v>
      </c>
      <c r="C45" s="47"/>
      <c r="D45" s="57"/>
      <c r="E45" s="47"/>
      <c r="F45" s="58"/>
      <c r="G45" s="47"/>
      <c r="H45" s="47"/>
      <c r="I45" s="47">
        <v>1370838</v>
      </c>
      <c r="J45" s="47">
        <v>884412</v>
      </c>
      <c r="K45" s="47">
        <v>612307</v>
      </c>
      <c r="L45" s="47">
        <v>721975</v>
      </c>
      <c r="M45" s="47">
        <v>795086</v>
      </c>
      <c r="N45" s="13">
        <v>868197</v>
      </c>
      <c r="O45" s="37">
        <f t="shared" si="6"/>
        <v>5252815</v>
      </c>
    </row>
    <row r="46" spans="2:15" x14ac:dyDescent="0.2">
      <c r="B46" s="28" t="s">
        <v>59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47">
        <v>0</v>
      </c>
      <c r="N46" s="13">
        <v>0</v>
      </c>
      <c r="O46" s="37">
        <f>SUM(C46:N46)</f>
        <v>0</v>
      </c>
    </row>
    <row r="47" spans="2:15" x14ac:dyDescent="0.2">
      <c r="B47" s="29"/>
      <c r="C47" s="48"/>
      <c r="D47" s="48"/>
      <c r="E47" s="48"/>
      <c r="F47" s="48"/>
      <c r="G47" s="48"/>
      <c r="H47" s="48"/>
      <c r="I47" s="48"/>
      <c r="J47" s="47"/>
      <c r="K47" s="48"/>
      <c r="L47" s="48"/>
      <c r="M47" s="48"/>
      <c r="N47" s="15">
        <v>0</v>
      </c>
      <c r="O47" s="39">
        <f t="shared" si="6"/>
        <v>0</v>
      </c>
    </row>
    <row r="48" spans="2:15" x14ac:dyDescent="0.2">
      <c r="B48" s="24" t="s">
        <v>60</v>
      </c>
      <c r="C48" s="59">
        <f t="shared" ref="C48:O48" si="7">SUM(C31:C47)</f>
        <v>0</v>
      </c>
      <c r="D48" s="59">
        <f t="shared" si="7"/>
        <v>0</v>
      </c>
      <c r="E48" s="59">
        <f t="shared" si="7"/>
        <v>0</v>
      </c>
      <c r="F48" s="59">
        <f t="shared" si="7"/>
        <v>0</v>
      </c>
      <c r="G48" s="59">
        <f t="shared" si="7"/>
        <v>0</v>
      </c>
      <c r="H48" s="32">
        <f t="shared" si="7"/>
        <v>0</v>
      </c>
      <c r="I48" s="32">
        <f t="shared" si="7"/>
        <v>1601189</v>
      </c>
      <c r="J48" s="31">
        <f t="shared" si="7"/>
        <v>1464987</v>
      </c>
      <c r="K48" s="32">
        <f t="shared" si="7"/>
        <v>789793</v>
      </c>
      <c r="L48" s="32">
        <f t="shared" si="7"/>
        <v>2214546</v>
      </c>
      <c r="M48" s="32">
        <f t="shared" si="7"/>
        <v>1648468</v>
      </c>
      <c r="N48" s="32">
        <f t="shared" si="7"/>
        <v>1604376</v>
      </c>
      <c r="O48" s="32">
        <f t="shared" si="7"/>
        <v>9323359</v>
      </c>
    </row>
    <row r="49" spans="2:15" x14ac:dyDescent="0.2">
      <c r="B49" s="21" t="s">
        <v>61</v>
      </c>
      <c r="C49" s="50"/>
      <c r="D49" s="50"/>
      <c r="E49" s="50"/>
      <c r="F49" s="50"/>
      <c r="G49" s="50"/>
      <c r="H49" s="11"/>
      <c r="I49" s="17"/>
      <c r="J49" s="11"/>
      <c r="K49" s="11"/>
      <c r="L49" s="17"/>
      <c r="M49" s="11"/>
      <c r="N49" s="11"/>
      <c r="O49" s="11"/>
    </row>
    <row r="50" spans="2:15" x14ac:dyDescent="0.2">
      <c r="B50" s="25" t="s">
        <v>62</v>
      </c>
      <c r="C50" s="60">
        <v>0</v>
      </c>
      <c r="D50" s="51">
        <v>0</v>
      </c>
      <c r="E50" s="60">
        <v>0</v>
      </c>
      <c r="F50" s="51"/>
      <c r="G50" s="60">
        <v>0</v>
      </c>
      <c r="H50" s="19">
        <v>0</v>
      </c>
      <c r="I50" s="41">
        <v>0</v>
      </c>
      <c r="J50" s="19">
        <v>0</v>
      </c>
      <c r="K50" s="41">
        <v>0</v>
      </c>
      <c r="L50" s="19">
        <v>79990</v>
      </c>
      <c r="M50" s="41">
        <v>0</v>
      </c>
      <c r="N50" s="19">
        <v>31960</v>
      </c>
      <c r="O50" s="38">
        <f>SUM(C50:N50)</f>
        <v>111950</v>
      </c>
    </row>
    <row r="51" spans="2:15" x14ac:dyDescent="0.2">
      <c r="B51" s="26" t="s">
        <v>63</v>
      </c>
      <c r="C51" s="61">
        <v>0</v>
      </c>
      <c r="D51" s="48">
        <v>0</v>
      </c>
      <c r="E51" s="61">
        <v>0</v>
      </c>
      <c r="F51" s="48">
        <v>0</v>
      </c>
      <c r="G51" s="61">
        <v>0</v>
      </c>
      <c r="H51" s="15">
        <v>0</v>
      </c>
      <c r="I51" s="42">
        <v>0</v>
      </c>
      <c r="J51" s="15">
        <v>0</v>
      </c>
      <c r="K51" s="42">
        <v>0</v>
      </c>
      <c r="L51" s="15">
        <v>0</v>
      </c>
      <c r="M51" s="42">
        <v>0</v>
      </c>
      <c r="N51" s="15">
        <v>0</v>
      </c>
      <c r="O51" s="39">
        <f>SUM(C51:N51)</f>
        <v>0</v>
      </c>
    </row>
    <row r="52" spans="2:15" x14ac:dyDescent="0.2">
      <c r="B52" s="4" t="s">
        <v>64</v>
      </c>
      <c r="C52" s="44">
        <f>SUM(C50:C51)</f>
        <v>0</v>
      </c>
      <c r="D52" s="44">
        <f t="shared" ref="D52:N52" si="8">SUM(D50:D51)</f>
        <v>0</v>
      </c>
      <c r="E52" s="44">
        <f t="shared" si="8"/>
        <v>0</v>
      </c>
      <c r="F52" s="44">
        <f t="shared" si="8"/>
        <v>0</v>
      </c>
      <c r="G52" s="44">
        <f t="shared" si="8"/>
        <v>0</v>
      </c>
      <c r="H52" s="30">
        <f t="shared" si="8"/>
        <v>0</v>
      </c>
      <c r="I52" s="30">
        <f t="shared" si="8"/>
        <v>0</v>
      </c>
      <c r="J52" s="30">
        <f t="shared" si="8"/>
        <v>0</v>
      </c>
      <c r="K52" s="30">
        <f t="shared" si="8"/>
        <v>0</v>
      </c>
      <c r="L52" s="30">
        <f t="shared" si="8"/>
        <v>79990</v>
      </c>
      <c r="M52" s="30">
        <f t="shared" si="8"/>
        <v>0</v>
      </c>
      <c r="N52" s="33">
        <f t="shared" si="8"/>
        <v>31960</v>
      </c>
      <c r="O52" s="30">
        <f>SUM(O50:O51)</f>
        <v>111950</v>
      </c>
    </row>
    <row r="53" spans="2:15" x14ac:dyDescent="0.2">
      <c r="B53" s="16" t="s">
        <v>65</v>
      </c>
      <c r="C53" s="49">
        <f t="shared" ref="C53:N53" si="9">C29+C48+C52</f>
        <v>0</v>
      </c>
      <c r="D53" s="49">
        <f t="shared" si="9"/>
        <v>0</v>
      </c>
      <c r="E53" s="49">
        <f t="shared" si="9"/>
        <v>0</v>
      </c>
      <c r="F53" s="49">
        <f t="shared" si="9"/>
        <v>0</v>
      </c>
      <c r="G53" s="49">
        <f t="shared" si="9"/>
        <v>0</v>
      </c>
      <c r="H53" s="31">
        <f t="shared" si="9"/>
        <v>0</v>
      </c>
      <c r="I53" s="31">
        <f t="shared" si="9"/>
        <v>9032791</v>
      </c>
      <c r="J53" s="31">
        <f t="shared" si="9"/>
        <v>11061476</v>
      </c>
      <c r="K53" s="31">
        <f t="shared" si="9"/>
        <v>11014720</v>
      </c>
      <c r="L53" s="31">
        <f t="shared" si="9"/>
        <v>11631295</v>
      </c>
      <c r="M53" s="31">
        <f t="shared" si="9"/>
        <v>11043975</v>
      </c>
      <c r="N53" s="34">
        <f t="shared" si="9"/>
        <v>10958041</v>
      </c>
      <c r="O53" s="31">
        <f>SUM(C53:N53)</f>
        <v>64742298</v>
      </c>
    </row>
    <row r="54" spans="2:15" x14ac:dyDescent="0.2">
      <c r="B54" s="16" t="s">
        <v>66</v>
      </c>
      <c r="C54" s="49">
        <f t="shared" ref="C54:N54" si="10">C18-C53</f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  <c r="H54" s="31">
        <f t="shared" si="10"/>
        <v>0</v>
      </c>
      <c r="I54" s="31">
        <f t="shared" si="10"/>
        <v>4675595</v>
      </c>
      <c r="J54" s="31">
        <f t="shared" si="10"/>
        <v>2458239</v>
      </c>
      <c r="K54" s="31">
        <f t="shared" si="10"/>
        <v>45254190</v>
      </c>
      <c r="L54" s="31">
        <f t="shared" si="10"/>
        <v>40842645</v>
      </c>
      <c r="M54" s="31">
        <f t="shared" si="10"/>
        <v>37749534</v>
      </c>
      <c r="N54" s="31">
        <f t="shared" si="10"/>
        <v>35473471</v>
      </c>
      <c r="O54" s="31">
        <f>O17-O53+O6</f>
        <v>35473471</v>
      </c>
    </row>
    <row r="55" spans="2:15" x14ac:dyDescent="0.2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x14ac:dyDescent="0.2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 x14ac:dyDescent="0.2">
      <c r="B57" s="63" t="s">
        <v>69</v>
      </c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</row>
    <row r="58" spans="2:15" x14ac:dyDescent="0.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x14ac:dyDescent="0.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x14ac:dyDescent="0.2">
      <c r="B60" s="64" t="s">
        <v>67</v>
      </c>
      <c r="C60" s="64"/>
      <c r="D60" s="64"/>
      <c r="E60" s="1"/>
      <c r="F60" s="1"/>
      <c r="G60" s="1"/>
      <c r="H60" s="1"/>
      <c r="I60" s="1"/>
      <c r="J60" s="64" t="s">
        <v>68</v>
      </c>
      <c r="K60" s="64"/>
      <c r="L60" s="64"/>
      <c r="M60" s="64"/>
      <c r="N60" s="64"/>
      <c r="O60" s="64"/>
    </row>
    <row r="61" spans="2:15" x14ac:dyDescent="0.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</sheetData>
  <mergeCells count="13">
    <mergeCell ref="B57:O57"/>
    <mergeCell ref="B60:D60"/>
    <mergeCell ref="J60:O60"/>
    <mergeCell ref="B1:O1"/>
    <mergeCell ref="C3:E3"/>
    <mergeCell ref="F3:I3"/>
    <mergeCell ref="J3:K3"/>
    <mergeCell ref="L3:M3"/>
    <mergeCell ref="N3:O4"/>
    <mergeCell ref="C4:E4"/>
    <mergeCell ref="F4:I4"/>
    <mergeCell ref="J4:K4"/>
    <mergeCell ref="L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topLeftCell="A22" zoomScaleNormal="100" workbookViewId="0">
      <selection activeCell="B66" sqref="B66"/>
    </sheetView>
  </sheetViews>
  <sheetFormatPr baseColWidth="10" defaultRowHeight="12.75" x14ac:dyDescent="0.2"/>
  <cols>
    <col min="1" max="1" width="28.5703125" style="73" bestFit="1" customWidth="1"/>
    <col min="2" max="2" width="9.5703125" style="73" customWidth="1"/>
    <col min="3" max="14" width="9.28515625" style="73" customWidth="1"/>
    <col min="15" max="16384" width="11.42578125" style="73"/>
  </cols>
  <sheetData>
    <row r="1" spans="1:14" x14ac:dyDescent="0.2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x14ac:dyDescent="0.2">
      <c r="A3" s="75" t="s">
        <v>2</v>
      </c>
      <c r="B3" s="76" t="s">
        <v>3</v>
      </c>
      <c r="C3" s="76"/>
      <c r="D3" s="76"/>
      <c r="E3" s="77" t="s">
        <v>73</v>
      </c>
      <c r="F3" s="78"/>
      <c r="G3" s="78"/>
      <c r="H3" s="79"/>
      <c r="I3" s="76" t="s">
        <v>4</v>
      </c>
      <c r="J3" s="76"/>
      <c r="K3" s="76" t="s">
        <v>76</v>
      </c>
      <c r="L3" s="76"/>
      <c r="M3" s="80" t="s">
        <v>78</v>
      </c>
      <c r="N3" s="80"/>
    </row>
    <row r="4" spans="1:14" x14ac:dyDescent="0.2">
      <c r="A4" s="81" t="s">
        <v>75</v>
      </c>
      <c r="B4" s="76" t="s">
        <v>5</v>
      </c>
      <c r="C4" s="76"/>
      <c r="D4" s="76"/>
      <c r="E4" s="71" t="s">
        <v>6</v>
      </c>
      <c r="F4" s="71"/>
      <c r="G4" s="71"/>
      <c r="H4" s="71"/>
      <c r="I4" s="82" t="s">
        <v>7</v>
      </c>
      <c r="J4" s="82"/>
      <c r="K4" s="82" t="s">
        <v>77</v>
      </c>
      <c r="L4" s="82"/>
      <c r="M4" s="83"/>
      <c r="N4" s="83"/>
    </row>
    <row r="5" spans="1:14" ht="11.25" customHeight="1" x14ac:dyDescent="0.2">
      <c r="A5" s="1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  <c r="I5" s="6" t="s">
        <v>16</v>
      </c>
      <c r="J5" s="6" t="s">
        <v>17</v>
      </c>
      <c r="K5" s="6" t="s">
        <v>18</v>
      </c>
      <c r="L5" s="6" t="s">
        <v>19</v>
      </c>
      <c r="M5" s="6" t="s">
        <v>20</v>
      </c>
      <c r="N5" s="6" t="s">
        <v>21</v>
      </c>
    </row>
    <row r="6" spans="1:14" ht="11.25" customHeight="1" x14ac:dyDescent="0.2">
      <c r="A6" s="21" t="s">
        <v>22</v>
      </c>
      <c r="B6" s="84">
        <v>26277452</v>
      </c>
      <c r="C6" s="84">
        <f t="shared" ref="C6:M6" si="0">B53+C7</f>
        <v>22896722</v>
      </c>
      <c r="D6" s="84">
        <f t="shared" si="0"/>
        <v>19484446</v>
      </c>
      <c r="E6" s="84">
        <f t="shared" si="0"/>
        <v>22287174</v>
      </c>
      <c r="F6" s="84">
        <f t="shared" si="0"/>
        <v>22300602</v>
      </c>
      <c r="G6" s="84">
        <f t="shared" si="0"/>
        <v>22644681</v>
      </c>
      <c r="H6" s="84">
        <f t="shared" si="0"/>
        <v>24303928</v>
      </c>
      <c r="I6" s="84">
        <f t="shared" si="0"/>
        <v>32075884</v>
      </c>
      <c r="J6" s="84">
        <f t="shared" si="0"/>
        <v>25011331</v>
      </c>
      <c r="K6" s="84">
        <f t="shared" si="0"/>
        <v>27783500</v>
      </c>
      <c r="L6" s="84">
        <f t="shared" si="0"/>
        <v>28887384</v>
      </c>
      <c r="M6" s="84">
        <f t="shared" si="0"/>
        <v>28273651</v>
      </c>
      <c r="N6" s="84">
        <f>B6</f>
        <v>26277452</v>
      </c>
    </row>
    <row r="7" spans="1:14" ht="11.25" customHeight="1" x14ac:dyDescent="0.2">
      <c r="A7" s="16" t="s">
        <v>23</v>
      </c>
      <c r="B7" s="85" t="s">
        <v>1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7"/>
    </row>
    <row r="8" spans="1:14" ht="11.25" customHeight="1" x14ac:dyDescent="0.2">
      <c r="A8" s="88" t="s">
        <v>24</v>
      </c>
      <c r="B8" s="89">
        <v>16578878</v>
      </c>
      <c r="C8" s="89">
        <v>18126240</v>
      </c>
      <c r="D8" s="89">
        <v>19894654</v>
      </c>
      <c r="E8" s="89">
        <v>16578878</v>
      </c>
      <c r="F8" s="89">
        <v>19231499</v>
      </c>
      <c r="G8" s="89">
        <v>19010447</v>
      </c>
      <c r="H8" s="89">
        <v>16578878</v>
      </c>
      <c r="I8" s="89">
        <v>19010447</v>
      </c>
      <c r="J8" s="89">
        <v>18126240</v>
      </c>
      <c r="K8" s="89">
        <v>20557809</v>
      </c>
      <c r="L8" s="89">
        <v>16578878</v>
      </c>
      <c r="M8" s="89">
        <v>19452550</v>
      </c>
      <c r="N8" s="103">
        <f>SUM(B8:M8)</f>
        <v>219725398</v>
      </c>
    </row>
    <row r="9" spans="1:14" ht="11.25" customHeight="1" x14ac:dyDescent="0.2">
      <c r="A9" s="90" t="s">
        <v>25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104"/>
    </row>
    <row r="10" spans="1:14" ht="11.25" customHeight="1" x14ac:dyDescent="0.2">
      <c r="A10" s="90" t="s">
        <v>26</v>
      </c>
      <c r="B10" s="62">
        <v>548816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938096</v>
      </c>
      <c r="K10" s="62">
        <v>0</v>
      </c>
      <c r="L10" s="62">
        <v>0</v>
      </c>
      <c r="M10" s="62">
        <v>0</v>
      </c>
      <c r="N10" s="104">
        <f>SUM(B10:M10)</f>
        <v>1486912</v>
      </c>
    </row>
    <row r="11" spans="1:14" ht="11.25" customHeight="1" x14ac:dyDescent="0.2">
      <c r="A11" s="90" t="s">
        <v>27</v>
      </c>
      <c r="B11" s="62">
        <v>2465000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104">
        <f t="shared" ref="N11:N16" si="1">SUM(B11:M11)</f>
        <v>2465000</v>
      </c>
    </row>
    <row r="12" spans="1:14" ht="11.25" customHeight="1" x14ac:dyDescent="0.2">
      <c r="A12" s="90" t="s">
        <v>28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104">
        <f t="shared" si="1"/>
        <v>0</v>
      </c>
    </row>
    <row r="13" spans="1:14" ht="11.25" customHeight="1" x14ac:dyDescent="0.2">
      <c r="A13" s="90" t="s">
        <v>29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104"/>
    </row>
    <row r="14" spans="1:14" ht="11.25" customHeight="1" x14ac:dyDescent="0.2">
      <c r="A14" s="90" t="s">
        <v>30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104">
        <f t="shared" si="1"/>
        <v>0</v>
      </c>
    </row>
    <row r="15" spans="1:14" ht="11.25" customHeight="1" x14ac:dyDescent="0.2">
      <c r="A15" s="90" t="s">
        <v>31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104">
        <f t="shared" si="1"/>
        <v>0</v>
      </c>
    </row>
    <row r="16" spans="1:14" ht="11.25" customHeight="1" x14ac:dyDescent="0.2">
      <c r="A16" s="91" t="s">
        <v>32</v>
      </c>
      <c r="B16" s="92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104">
        <f t="shared" si="1"/>
        <v>0</v>
      </c>
    </row>
    <row r="17" spans="1:14" ht="11.25" customHeight="1" x14ac:dyDescent="0.2">
      <c r="A17" s="16" t="s">
        <v>33</v>
      </c>
      <c r="B17" s="84">
        <f>SUM(B8:B16)</f>
        <v>19592694</v>
      </c>
      <c r="C17" s="84">
        <f t="shared" ref="C17:M17" si="2">SUM(C8:C16)</f>
        <v>18126240</v>
      </c>
      <c r="D17" s="84">
        <f t="shared" si="2"/>
        <v>19894654</v>
      </c>
      <c r="E17" s="84">
        <f>SUM(E8:E16)</f>
        <v>16578878</v>
      </c>
      <c r="F17" s="84">
        <f>SUM(F8:F16)</f>
        <v>19231499</v>
      </c>
      <c r="G17" s="84">
        <f t="shared" si="2"/>
        <v>19010447</v>
      </c>
      <c r="H17" s="84">
        <f t="shared" si="2"/>
        <v>16578878</v>
      </c>
      <c r="I17" s="84">
        <f t="shared" si="2"/>
        <v>19010447</v>
      </c>
      <c r="J17" s="84">
        <f t="shared" si="2"/>
        <v>19064336</v>
      </c>
      <c r="K17" s="84">
        <f t="shared" si="2"/>
        <v>20557809</v>
      </c>
      <c r="L17" s="84">
        <f t="shared" si="2"/>
        <v>16578878</v>
      </c>
      <c r="M17" s="84">
        <f t="shared" si="2"/>
        <v>19452550</v>
      </c>
      <c r="N17" s="84">
        <f>SUM(N8:N16)</f>
        <v>223677310</v>
      </c>
    </row>
    <row r="18" spans="1:14" ht="11.25" customHeight="1" x14ac:dyDescent="0.2">
      <c r="A18" s="16" t="s">
        <v>34</v>
      </c>
      <c r="B18" s="84">
        <f>B6+B17</f>
        <v>45870146</v>
      </c>
      <c r="C18" s="84">
        <f>C6+C17</f>
        <v>41022962</v>
      </c>
      <c r="D18" s="84">
        <f t="shared" ref="D18:M18" si="3">SUM(D6:D16)</f>
        <v>39379100</v>
      </c>
      <c r="E18" s="84">
        <f t="shared" si="3"/>
        <v>38866052</v>
      </c>
      <c r="F18" s="84">
        <f t="shared" si="3"/>
        <v>41532101</v>
      </c>
      <c r="G18" s="84">
        <f t="shared" si="3"/>
        <v>41655128</v>
      </c>
      <c r="H18" s="84">
        <f t="shared" si="3"/>
        <v>40882806</v>
      </c>
      <c r="I18" s="84">
        <f t="shared" si="3"/>
        <v>51086331</v>
      </c>
      <c r="J18" s="84">
        <f t="shared" si="3"/>
        <v>44075667</v>
      </c>
      <c r="K18" s="84">
        <f t="shared" si="3"/>
        <v>48341309</v>
      </c>
      <c r="L18" s="84">
        <f t="shared" si="3"/>
        <v>45466262</v>
      </c>
      <c r="M18" s="84">
        <f t="shared" si="3"/>
        <v>47726201</v>
      </c>
      <c r="N18" s="84">
        <f>N6+N17</f>
        <v>249954762</v>
      </c>
    </row>
    <row r="19" spans="1:14" ht="11.25" customHeight="1" x14ac:dyDescent="0.2">
      <c r="A19" s="16" t="s">
        <v>35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</row>
    <row r="20" spans="1:14" ht="11.25" customHeight="1" x14ac:dyDescent="0.2">
      <c r="A20" s="18" t="s">
        <v>36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</row>
    <row r="21" spans="1:14" ht="11.25" customHeight="1" x14ac:dyDescent="0.2">
      <c r="A21" s="20" t="s">
        <v>71</v>
      </c>
      <c r="B21" s="62">
        <v>3013816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104">
        <f>SUM(B21:M21)</f>
        <v>3013816</v>
      </c>
    </row>
    <row r="22" spans="1:14" ht="11.25" customHeight="1" x14ac:dyDescent="0.2">
      <c r="A22" s="20" t="s">
        <v>37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104">
        <f t="shared" ref="N22:N28" si="4">SUM(B22:M22)</f>
        <v>0</v>
      </c>
    </row>
    <row r="23" spans="1:14" ht="11.25" customHeight="1" x14ac:dyDescent="0.2">
      <c r="A23" s="20" t="s">
        <v>38</v>
      </c>
      <c r="B23" s="62">
        <v>2929042</v>
      </c>
      <c r="C23" s="62">
        <v>2895701</v>
      </c>
      <c r="D23" s="62">
        <v>3360867</v>
      </c>
      <c r="E23" s="62">
        <v>3290477</v>
      </c>
      <c r="F23" s="62">
        <v>3721804</v>
      </c>
      <c r="G23" s="62">
        <v>3435603</v>
      </c>
      <c r="H23" s="62">
        <v>3740104</v>
      </c>
      <c r="I23" s="62">
        <v>3643470</v>
      </c>
      <c r="J23" s="62">
        <v>3379561</v>
      </c>
      <c r="K23" s="62">
        <v>3687938</v>
      </c>
      <c r="L23" s="62">
        <v>3708004</v>
      </c>
      <c r="M23" s="62">
        <v>3579527</v>
      </c>
      <c r="N23" s="104">
        <f t="shared" si="4"/>
        <v>41372098</v>
      </c>
    </row>
    <row r="24" spans="1:14" ht="11.25" customHeight="1" x14ac:dyDescent="0.2">
      <c r="A24" s="20" t="s">
        <v>39</v>
      </c>
      <c r="B24" s="62">
        <v>52706</v>
      </c>
      <c r="C24" s="62">
        <v>58280</v>
      </c>
      <c r="D24" s="62">
        <v>60808</v>
      </c>
      <c r="E24" s="62">
        <v>55705</v>
      </c>
      <c r="F24" s="62">
        <v>49306</v>
      </c>
      <c r="G24" s="62">
        <v>53486</v>
      </c>
      <c r="H24" s="62">
        <v>52772</v>
      </c>
      <c r="I24" s="62">
        <v>51762</v>
      </c>
      <c r="J24" s="62">
        <v>53306</v>
      </c>
      <c r="K24" s="62">
        <v>63748</v>
      </c>
      <c r="L24" s="62">
        <v>62897</v>
      </c>
      <c r="M24" s="62">
        <v>43767</v>
      </c>
      <c r="N24" s="104">
        <f t="shared" si="4"/>
        <v>658543</v>
      </c>
    </row>
    <row r="25" spans="1:14" ht="11.25" customHeight="1" x14ac:dyDescent="0.2">
      <c r="A25" s="20" t="s">
        <v>40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104">
        <f t="shared" si="4"/>
        <v>0</v>
      </c>
    </row>
    <row r="26" spans="1:14" ht="11.25" customHeight="1" x14ac:dyDescent="0.2">
      <c r="A26" s="20" t="s">
        <v>70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104">
        <f t="shared" si="4"/>
        <v>0</v>
      </c>
    </row>
    <row r="27" spans="1:14" ht="11.25" customHeight="1" x14ac:dyDescent="0.2">
      <c r="A27" s="20" t="s">
        <v>41</v>
      </c>
      <c r="B27" s="62">
        <v>83700</v>
      </c>
      <c r="C27" s="62">
        <v>83700</v>
      </c>
      <c r="D27" s="62">
        <v>83700</v>
      </c>
      <c r="E27" s="62">
        <v>83700</v>
      </c>
      <c r="F27" s="62">
        <v>83700</v>
      </c>
      <c r="G27" s="62">
        <v>93600</v>
      </c>
      <c r="H27" s="62">
        <v>93600</v>
      </c>
      <c r="I27" s="62">
        <v>93600</v>
      </c>
      <c r="J27" s="62">
        <v>78000</v>
      </c>
      <c r="K27" s="62">
        <v>93600</v>
      </c>
      <c r="L27" s="62">
        <v>85800</v>
      </c>
      <c r="M27" s="62">
        <v>1207699</v>
      </c>
      <c r="N27" s="104">
        <f t="shared" si="4"/>
        <v>2164399</v>
      </c>
    </row>
    <row r="28" spans="1:14" ht="11.25" customHeight="1" x14ac:dyDescent="0.2">
      <c r="A28" s="20" t="s">
        <v>42</v>
      </c>
      <c r="B28" s="62">
        <v>9472700</v>
      </c>
      <c r="C28" s="62">
        <v>10050774</v>
      </c>
      <c r="D28" s="62">
        <v>10205809</v>
      </c>
      <c r="E28" s="62">
        <v>10121684</v>
      </c>
      <c r="F28" s="62">
        <v>10204840</v>
      </c>
      <c r="G28" s="62">
        <v>10797766</v>
      </c>
      <c r="H28" s="62">
        <v>550000</v>
      </c>
      <c r="I28" s="62">
        <v>18392434</v>
      </c>
      <c r="J28" s="62">
        <v>10414072</v>
      </c>
      <c r="K28" s="62">
        <v>10224587</v>
      </c>
      <c r="L28" s="62">
        <v>10267615</v>
      </c>
      <c r="M28" s="62">
        <v>10514744</v>
      </c>
      <c r="N28" s="104">
        <f t="shared" si="4"/>
        <v>121217025</v>
      </c>
    </row>
    <row r="29" spans="1:14" ht="11.25" customHeight="1" x14ac:dyDescent="0.2">
      <c r="A29" s="16" t="s">
        <v>43</v>
      </c>
      <c r="B29" s="84">
        <f>SUM(B21:B28)</f>
        <v>15551964</v>
      </c>
      <c r="C29" s="84">
        <f t="shared" ref="C29:M29" si="5">SUM(C21:C28)</f>
        <v>13088455</v>
      </c>
      <c r="D29" s="84">
        <f t="shared" si="5"/>
        <v>13711184</v>
      </c>
      <c r="E29" s="84">
        <f>SUM(E21:E28)</f>
        <v>13551566</v>
      </c>
      <c r="F29" s="84">
        <f t="shared" si="5"/>
        <v>14059650</v>
      </c>
      <c r="G29" s="84">
        <f t="shared" si="5"/>
        <v>14380455</v>
      </c>
      <c r="H29" s="84">
        <f t="shared" si="5"/>
        <v>4436476</v>
      </c>
      <c r="I29" s="84">
        <f t="shared" si="5"/>
        <v>22181266</v>
      </c>
      <c r="J29" s="84">
        <f t="shared" si="5"/>
        <v>13924939</v>
      </c>
      <c r="K29" s="84">
        <f t="shared" si="5"/>
        <v>14069873</v>
      </c>
      <c r="L29" s="84">
        <f t="shared" si="5"/>
        <v>14124316</v>
      </c>
      <c r="M29" s="84">
        <f t="shared" si="5"/>
        <v>15345737</v>
      </c>
      <c r="N29" s="84">
        <f>SUM(N21:N28)</f>
        <v>168425881</v>
      </c>
    </row>
    <row r="30" spans="1:14" ht="11.25" customHeight="1" x14ac:dyDescent="0.2">
      <c r="A30" s="21" t="s">
        <v>44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</row>
    <row r="31" spans="1:14" ht="11.25" customHeight="1" x14ac:dyDescent="0.2">
      <c r="A31" s="27" t="s">
        <v>45</v>
      </c>
      <c r="B31" s="94">
        <v>29280</v>
      </c>
      <c r="C31" s="94">
        <v>92620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105">
        <f t="shared" ref="N31:N45" si="6">SUM(B31:M31)</f>
        <v>121900</v>
      </c>
    </row>
    <row r="32" spans="1:14" ht="11.25" customHeight="1" x14ac:dyDescent="0.2">
      <c r="A32" s="28" t="s">
        <v>46</v>
      </c>
      <c r="B32" s="62">
        <v>0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104">
        <f t="shared" si="6"/>
        <v>0</v>
      </c>
    </row>
    <row r="33" spans="1:14" ht="11.25" customHeight="1" x14ac:dyDescent="0.2">
      <c r="A33" s="28" t="s">
        <v>47</v>
      </c>
      <c r="B33" s="62">
        <v>0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104">
        <f t="shared" si="6"/>
        <v>0</v>
      </c>
    </row>
    <row r="34" spans="1:14" ht="11.25" customHeight="1" x14ac:dyDescent="0.2">
      <c r="A34" s="28" t="s">
        <v>48</v>
      </c>
      <c r="B34" s="62">
        <v>140567</v>
      </c>
      <c r="C34" s="62">
        <v>140267</v>
      </c>
      <c r="D34" s="62">
        <v>109687</v>
      </c>
      <c r="E34" s="62">
        <v>243085</v>
      </c>
      <c r="F34" s="62">
        <v>95836</v>
      </c>
      <c r="G34" s="62">
        <v>175086</v>
      </c>
      <c r="H34" s="62">
        <v>272367</v>
      </c>
      <c r="I34" s="62">
        <v>238435</v>
      </c>
      <c r="J34" s="62">
        <v>95987</v>
      </c>
      <c r="K34" s="62">
        <v>77837</v>
      </c>
      <c r="L34" s="62">
        <v>164236</v>
      </c>
      <c r="M34" s="62">
        <v>83737</v>
      </c>
      <c r="N34" s="104">
        <f t="shared" si="6"/>
        <v>1837127</v>
      </c>
    </row>
    <row r="35" spans="1:14" ht="11.25" customHeight="1" x14ac:dyDescent="0.2">
      <c r="A35" s="28" t="s">
        <v>49</v>
      </c>
      <c r="B35" s="62">
        <v>200000</v>
      </c>
      <c r="C35" s="62">
        <v>0</v>
      </c>
      <c r="D35" s="62">
        <v>0</v>
      </c>
      <c r="E35" s="62">
        <v>0</v>
      </c>
      <c r="F35" s="62">
        <v>0</v>
      </c>
      <c r="G35" s="62">
        <v>200000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-400000</v>
      </c>
      <c r="N35" s="104">
        <f t="shared" si="6"/>
        <v>0</v>
      </c>
    </row>
    <row r="36" spans="1:14" ht="11.25" customHeight="1" x14ac:dyDescent="0.2">
      <c r="A36" s="28" t="s">
        <v>50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104">
        <f t="shared" si="6"/>
        <v>0</v>
      </c>
    </row>
    <row r="37" spans="1:14" ht="11.25" customHeight="1" x14ac:dyDescent="0.2">
      <c r="A37" s="28" t="s">
        <v>51</v>
      </c>
      <c r="B37" s="62">
        <v>0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104">
        <f t="shared" si="6"/>
        <v>0</v>
      </c>
    </row>
    <row r="38" spans="1:14" ht="11.25" customHeight="1" x14ac:dyDescent="0.2">
      <c r="A38" s="28" t="s">
        <v>52</v>
      </c>
      <c r="B38" s="62">
        <v>3340449</v>
      </c>
      <c r="C38" s="62">
        <v>0</v>
      </c>
      <c r="D38" s="62">
        <v>0</v>
      </c>
      <c r="E38" s="62">
        <v>89250</v>
      </c>
      <c r="F38" s="62">
        <v>1182265</v>
      </c>
      <c r="G38" s="62">
        <v>38080</v>
      </c>
      <c r="H38" s="62">
        <v>592820</v>
      </c>
      <c r="I38" s="62">
        <v>392211</v>
      </c>
      <c r="J38" s="62">
        <v>58026</v>
      </c>
      <c r="K38" s="62">
        <v>94750</v>
      </c>
      <c r="L38" s="62">
        <v>9713</v>
      </c>
      <c r="M38" s="62">
        <v>837356</v>
      </c>
      <c r="N38" s="104">
        <f t="shared" si="6"/>
        <v>6634920</v>
      </c>
    </row>
    <row r="39" spans="1:14" ht="11.25" customHeight="1" x14ac:dyDescent="0.2">
      <c r="A39" s="28" t="s">
        <v>53</v>
      </c>
      <c r="B39" s="62">
        <v>327072</v>
      </c>
      <c r="C39" s="62">
        <v>0</v>
      </c>
      <c r="D39" s="62">
        <v>262098</v>
      </c>
      <c r="E39" s="62">
        <v>191650</v>
      </c>
      <c r="F39" s="62">
        <v>555433</v>
      </c>
      <c r="G39" s="62">
        <v>0</v>
      </c>
      <c r="H39" s="62">
        <v>158151</v>
      </c>
      <c r="I39" s="62">
        <v>0</v>
      </c>
      <c r="J39" s="62">
        <v>71281</v>
      </c>
      <c r="K39" s="62">
        <v>409896</v>
      </c>
      <c r="L39" s="62">
        <v>0</v>
      </c>
      <c r="M39" s="62">
        <v>372470</v>
      </c>
      <c r="N39" s="104">
        <f t="shared" si="6"/>
        <v>2348051</v>
      </c>
    </row>
    <row r="40" spans="1:14" ht="11.25" customHeight="1" x14ac:dyDescent="0.2">
      <c r="A40" s="28" t="s">
        <v>54</v>
      </c>
      <c r="B40" s="62">
        <v>31500</v>
      </c>
      <c r="C40" s="62">
        <v>45999</v>
      </c>
      <c r="D40" s="62">
        <v>106012</v>
      </c>
      <c r="E40" s="62">
        <v>0</v>
      </c>
      <c r="F40" s="62">
        <v>150967</v>
      </c>
      <c r="G40" s="62">
        <v>71876</v>
      </c>
      <c r="H40" s="62">
        <v>0</v>
      </c>
      <c r="I40" s="62">
        <v>0</v>
      </c>
      <c r="J40" s="62">
        <v>158048</v>
      </c>
      <c r="K40" s="62">
        <v>70830</v>
      </c>
      <c r="L40" s="62">
        <v>0</v>
      </c>
      <c r="M40" s="62">
        <v>79575</v>
      </c>
      <c r="N40" s="104">
        <f t="shared" si="6"/>
        <v>714807</v>
      </c>
    </row>
    <row r="41" spans="1:14" ht="11.25" customHeight="1" x14ac:dyDescent="0.2">
      <c r="A41" s="28" t="s">
        <v>55</v>
      </c>
      <c r="B41" s="62">
        <v>408400</v>
      </c>
      <c r="C41" s="62">
        <v>542300</v>
      </c>
      <c r="D41" s="62">
        <v>430400</v>
      </c>
      <c r="E41" s="62">
        <v>324000</v>
      </c>
      <c r="F41" s="62">
        <v>401500</v>
      </c>
      <c r="G41" s="62">
        <v>662270</v>
      </c>
      <c r="H41" s="62">
        <v>595400</v>
      </c>
      <c r="I41" s="62">
        <v>917600</v>
      </c>
      <c r="J41" s="62">
        <v>538890</v>
      </c>
      <c r="K41" s="62">
        <v>726200</v>
      </c>
      <c r="L41" s="62">
        <v>703000</v>
      </c>
      <c r="M41" s="62">
        <v>937580</v>
      </c>
      <c r="N41" s="104">
        <f t="shared" si="6"/>
        <v>7187540</v>
      </c>
    </row>
    <row r="42" spans="1:14" ht="11.25" customHeight="1" x14ac:dyDescent="0.2">
      <c r="A42" s="28" t="s">
        <v>56</v>
      </c>
      <c r="B42" s="62">
        <v>45552</v>
      </c>
      <c r="C42" s="62">
        <v>95910</v>
      </c>
      <c r="D42" s="62">
        <v>54170</v>
      </c>
      <c r="E42" s="62">
        <v>18780</v>
      </c>
      <c r="F42" s="62">
        <v>64700</v>
      </c>
      <c r="G42" s="62">
        <v>123460</v>
      </c>
      <c r="H42" s="62">
        <v>189050</v>
      </c>
      <c r="I42" s="62">
        <v>262990</v>
      </c>
      <c r="J42" s="62">
        <v>77250</v>
      </c>
      <c r="K42" s="62">
        <v>193670</v>
      </c>
      <c r="L42" s="62">
        <v>243110</v>
      </c>
      <c r="M42" s="62">
        <v>327310</v>
      </c>
      <c r="N42" s="104">
        <f t="shared" si="6"/>
        <v>1695952</v>
      </c>
    </row>
    <row r="43" spans="1:14" ht="11.25" customHeight="1" x14ac:dyDescent="0.2">
      <c r="A43" s="28" t="s">
        <v>57</v>
      </c>
      <c r="B43" s="62">
        <v>46700</v>
      </c>
      <c r="C43" s="62">
        <v>0</v>
      </c>
      <c r="D43" s="62">
        <v>47000</v>
      </c>
      <c r="E43" s="62">
        <v>0</v>
      </c>
      <c r="F43" s="62">
        <v>0</v>
      </c>
      <c r="G43" s="62">
        <v>0</v>
      </c>
      <c r="H43" s="62">
        <v>304000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104">
        <f t="shared" si="6"/>
        <v>397700</v>
      </c>
    </row>
    <row r="44" spans="1:14" ht="11.25" customHeight="1" x14ac:dyDescent="0.2">
      <c r="A44" s="28" t="s">
        <v>58</v>
      </c>
      <c r="B44" s="62">
        <v>404063</v>
      </c>
      <c r="C44" s="62">
        <v>210642</v>
      </c>
      <c r="D44" s="62">
        <v>381911</v>
      </c>
      <c r="E44" s="62">
        <v>489232</v>
      </c>
      <c r="F44" s="62">
        <v>453921</v>
      </c>
      <c r="G44" s="62">
        <v>42086</v>
      </c>
      <c r="H44" s="62">
        <v>357615</v>
      </c>
      <c r="I44" s="62">
        <v>181455</v>
      </c>
      <c r="J44" s="62">
        <v>274914</v>
      </c>
      <c r="K44" s="62">
        <v>318254</v>
      </c>
      <c r="L44" s="62">
        <v>69298</v>
      </c>
      <c r="M44" s="62">
        <v>319627</v>
      </c>
      <c r="N44" s="104">
        <f t="shared" si="6"/>
        <v>3503018</v>
      </c>
    </row>
    <row r="45" spans="1:14" ht="11.25" customHeight="1" x14ac:dyDescent="0.2">
      <c r="A45" s="28" t="s">
        <v>72</v>
      </c>
      <c r="B45" s="62">
        <v>1657887</v>
      </c>
      <c r="C45" s="62">
        <v>1812623</v>
      </c>
      <c r="D45" s="62">
        <v>1989464</v>
      </c>
      <c r="E45" s="62">
        <v>1657887</v>
      </c>
      <c r="F45" s="62">
        <v>1923148</v>
      </c>
      <c r="G45" s="62">
        <v>1657887</v>
      </c>
      <c r="H45" s="62">
        <v>1901043</v>
      </c>
      <c r="I45" s="62">
        <v>1901043</v>
      </c>
      <c r="J45" s="62">
        <v>1092832</v>
      </c>
      <c r="K45" s="62">
        <v>3492615</v>
      </c>
      <c r="L45" s="62">
        <v>1878938</v>
      </c>
      <c r="M45" s="62">
        <v>1945254</v>
      </c>
      <c r="N45" s="104">
        <f t="shared" si="6"/>
        <v>22910621</v>
      </c>
    </row>
    <row r="46" spans="1:14" ht="11.25" customHeight="1" x14ac:dyDescent="0.2">
      <c r="A46" s="28" t="s">
        <v>59</v>
      </c>
      <c r="B46" s="62">
        <v>0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88270</v>
      </c>
      <c r="N46" s="104">
        <f>SUM(B46:M46)</f>
        <v>88270</v>
      </c>
    </row>
    <row r="47" spans="1:14" ht="11.25" customHeight="1" x14ac:dyDescent="0.2">
      <c r="A47" s="16" t="s">
        <v>60</v>
      </c>
      <c r="B47" s="84">
        <f t="shared" ref="B47:N47" si="7">SUM(B31:B46)</f>
        <v>6631470</v>
      </c>
      <c r="C47" s="84">
        <f t="shared" si="7"/>
        <v>2940361</v>
      </c>
      <c r="D47" s="84">
        <f t="shared" si="7"/>
        <v>3380742</v>
      </c>
      <c r="E47" s="84">
        <f t="shared" si="7"/>
        <v>3013884</v>
      </c>
      <c r="F47" s="84">
        <f t="shared" si="7"/>
        <v>4827770</v>
      </c>
      <c r="G47" s="84">
        <f t="shared" si="7"/>
        <v>2970745</v>
      </c>
      <c r="H47" s="84">
        <f t="shared" si="7"/>
        <v>4370446</v>
      </c>
      <c r="I47" s="84">
        <f t="shared" si="7"/>
        <v>3893734</v>
      </c>
      <c r="J47" s="84">
        <f t="shared" si="7"/>
        <v>2367228</v>
      </c>
      <c r="K47" s="84">
        <f t="shared" si="7"/>
        <v>5384052</v>
      </c>
      <c r="L47" s="84">
        <f t="shared" si="7"/>
        <v>3068295</v>
      </c>
      <c r="M47" s="84">
        <f t="shared" si="7"/>
        <v>4591179</v>
      </c>
      <c r="N47" s="84">
        <f t="shared" si="7"/>
        <v>47439906</v>
      </c>
    </row>
    <row r="48" spans="1:14" ht="11.25" customHeight="1" x14ac:dyDescent="0.2">
      <c r="A48" s="21" t="s">
        <v>61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</row>
    <row r="49" spans="1:16" ht="11.25" customHeight="1" x14ac:dyDescent="0.2">
      <c r="A49" s="96" t="s">
        <v>62</v>
      </c>
      <c r="B49" s="97">
        <v>789990</v>
      </c>
      <c r="C49" s="94">
        <v>5509700</v>
      </c>
      <c r="D49" s="97">
        <v>0</v>
      </c>
      <c r="E49" s="94">
        <v>0</v>
      </c>
      <c r="F49" s="97">
        <v>0</v>
      </c>
      <c r="G49" s="94">
        <v>0</v>
      </c>
      <c r="H49" s="97">
        <v>0</v>
      </c>
      <c r="I49" s="94">
        <v>0</v>
      </c>
      <c r="J49" s="97">
        <v>0</v>
      </c>
      <c r="K49" s="94">
        <v>0</v>
      </c>
      <c r="L49" s="97">
        <v>0</v>
      </c>
      <c r="M49" s="94">
        <v>0</v>
      </c>
      <c r="N49" s="105">
        <f>SUM(B49:M49)</f>
        <v>6299690</v>
      </c>
    </row>
    <row r="50" spans="1:16" ht="11.25" customHeight="1" x14ac:dyDescent="0.2">
      <c r="A50" s="98" t="s">
        <v>63</v>
      </c>
      <c r="B50" s="99">
        <v>0</v>
      </c>
      <c r="C50" s="92">
        <v>0</v>
      </c>
      <c r="D50" s="99">
        <v>0</v>
      </c>
      <c r="E50" s="92">
        <v>0</v>
      </c>
      <c r="F50" s="99">
        <v>0</v>
      </c>
      <c r="G50" s="92">
        <v>0</v>
      </c>
      <c r="H50" s="99">
        <v>0</v>
      </c>
      <c r="I50" s="92">
        <v>0</v>
      </c>
      <c r="J50" s="99">
        <v>0</v>
      </c>
      <c r="K50" s="92">
        <v>0</v>
      </c>
      <c r="L50" s="99">
        <v>0</v>
      </c>
      <c r="M50" s="92">
        <v>0</v>
      </c>
      <c r="N50" s="106">
        <f>SUM(B50:M50)</f>
        <v>0</v>
      </c>
    </row>
    <row r="51" spans="1:16" ht="11.25" customHeight="1" x14ac:dyDescent="0.2">
      <c r="A51" s="16" t="s">
        <v>64</v>
      </c>
      <c r="B51" s="100">
        <f>SUM(B49:B50)</f>
        <v>789990</v>
      </c>
      <c r="C51" s="100">
        <f t="shared" ref="C51:M51" si="8">SUM(C49:C50)</f>
        <v>5509700</v>
      </c>
      <c r="D51" s="100">
        <f t="shared" si="8"/>
        <v>0</v>
      </c>
      <c r="E51" s="100">
        <f t="shared" si="8"/>
        <v>0</v>
      </c>
      <c r="F51" s="100">
        <f t="shared" si="8"/>
        <v>0</v>
      </c>
      <c r="G51" s="100">
        <f t="shared" si="8"/>
        <v>0</v>
      </c>
      <c r="H51" s="100">
        <f t="shared" si="8"/>
        <v>0</v>
      </c>
      <c r="I51" s="100">
        <f t="shared" si="8"/>
        <v>0</v>
      </c>
      <c r="J51" s="100">
        <f t="shared" si="8"/>
        <v>0</v>
      </c>
      <c r="K51" s="100">
        <f t="shared" si="8"/>
        <v>0</v>
      </c>
      <c r="L51" s="100">
        <f t="shared" si="8"/>
        <v>0</v>
      </c>
      <c r="M51" s="85">
        <f t="shared" si="8"/>
        <v>0</v>
      </c>
      <c r="N51" s="84">
        <f>SUM(N49:N50)</f>
        <v>6299690</v>
      </c>
    </row>
    <row r="52" spans="1:16" ht="11.25" customHeight="1" x14ac:dyDescent="0.2">
      <c r="A52" s="16" t="s">
        <v>65</v>
      </c>
      <c r="B52" s="84">
        <f t="shared" ref="B52:M52" si="9">B29+B47+B51</f>
        <v>22973424</v>
      </c>
      <c r="C52" s="84">
        <f t="shared" si="9"/>
        <v>21538516</v>
      </c>
      <c r="D52" s="84">
        <f t="shared" si="9"/>
        <v>17091926</v>
      </c>
      <c r="E52" s="84">
        <f t="shared" si="9"/>
        <v>16565450</v>
      </c>
      <c r="F52" s="84">
        <f t="shared" si="9"/>
        <v>18887420</v>
      </c>
      <c r="G52" s="84">
        <f t="shared" si="9"/>
        <v>17351200</v>
      </c>
      <c r="H52" s="84">
        <f t="shared" si="9"/>
        <v>8806922</v>
      </c>
      <c r="I52" s="84">
        <f t="shared" si="9"/>
        <v>26075000</v>
      </c>
      <c r="J52" s="84">
        <f t="shared" si="9"/>
        <v>16292167</v>
      </c>
      <c r="K52" s="84">
        <f t="shared" si="9"/>
        <v>19453925</v>
      </c>
      <c r="L52" s="84">
        <f t="shared" si="9"/>
        <v>17192611</v>
      </c>
      <c r="M52" s="101">
        <f t="shared" si="9"/>
        <v>19936916</v>
      </c>
      <c r="N52" s="84">
        <f>SUM(B52:M52)</f>
        <v>222165477</v>
      </c>
    </row>
    <row r="53" spans="1:16" ht="11.25" customHeight="1" x14ac:dyDescent="0.2">
      <c r="A53" s="16" t="s">
        <v>66</v>
      </c>
      <c r="B53" s="84">
        <f t="shared" ref="B53:M53" si="10">B18-B52</f>
        <v>22896722</v>
      </c>
      <c r="C53" s="84">
        <f t="shared" si="10"/>
        <v>19484446</v>
      </c>
      <c r="D53" s="84">
        <f t="shared" si="10"/>
        <v>22287174</v>
      </c>
      <c r="E53" s="84">
        <f t="shared" si="10"/>
        <v>22300602</v>
      </c>
      <c r="F53" s="84">
        <f t="shared" si="10"/>
        <v>22644681</v>
      </c>
      <c r="G53" s="84">
        <f t="shared" si="10"/>
        <v>24303928</v>
      </c>
      <c r="H53" s="84">
        <f t="shared" si="10"/>
        <v>32075884</v>
      </c>
      <c r="I53" s="84">
        <f t="shared" si="10"/>
        <v>25011331</v>
      </c>
      <c r="J53" s="84">
        <f t="shared" si="10"/>
        <v>27783500</v>
      </c>
      <c r="K53" s="84">
        <f t="shared" si="10"/>
        <v>28887384</v>
      </c>
      <c r="L53" s="84">
        <f t="shared" si="10"/>
        <v>28273651</v>
      </c>
      <c r="M53" s="84">
        <f t="shared" si="10"/>
        <v>27789285</v>
      </c>
      <c r="N53" s="84">
        <f>N17-N52+N6</f>
        <v>27789285</v>
      </c>
      <c r="P53" s="73" t="s">
        <v>1</v>
      </c>
    </row>
    <row r="54" spans="1:16" ht="11.25" customHeight="1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6" ht="11.25" customHeight="1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6" ht="11.25" customHeight="1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6" ht="11.25" customHeight="1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6" ht="11.25" customHeight="1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6" ht="11.25" customHeight="1" x14ac:dyDescent="0.2">
      <c r="A59" s="76" t="s">
        <v>67</v>
      </c>
      <c r="B59" s="76"/>
      <c r="C59" s="76"/>
      <c r="D59" s="75"/>
      <c r="E59" s="102" t="s">
        <v>80</v>
      </c>
      <c r="F59" s="76"/>
      <c r="G59" s="76"/>
      <c r="H59" s="76"/>
      <c r="I59" s="76" t="s">
        <v>79</v>
      </c>
      <c r="J59" s="76"/>
      <c r="K59" s="76"/>
      <c r="L59" s="76"/>
      <c r="M59" s="76"/>
      <c r="N59" s="76"/>
    </row>
    <row r="60" spans="1:16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</sheetData>
  <mergeCells count="13">
    <mergeCell ref="A59:C59"/>
    <mergeCell ref="I59:N59"/>
    <mergeCell ref="A1:N1"/>
    <mergeCell ref="B3:D3"/>
    <mergeCell ref="E3:H3"/>
    <mergeCell ref="I3:J3"/>
    <mergeCell ref="K3:L3"/>
    <mergeCell ref="M3:N4"/>
    <mergeCell ref="B4:D4"/>
    <mergeCell ref="E4:H4"/>
    <mergeCell ref="I4:J4"/>
    <mergeCell ref="K4:L4"/>
    <mergeCell ref="E59:H59"/>
  </mergeCells>
  <printOptions horizontalCentered="1"/>
  <pageMargins left="0.27559055118110237" right="0.23622047244094491" top="0.27559055118110237" bottom="0.23622047244094491" header="0.11811023622047245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BALANCE 2021</vt:lpstr>
      <vt:lpstr>BALANCE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Orellana</dc:creator>
  <cp:lastModifiedBy>depruebaformateo@hotmail.com</cp:lastModifiedBy>
  <cp:lastPrinted>2024-03-12T20:14:38Z</cp:lastPrinted>
  <dcterms:created xsi:type="dcterms:W3CDTF">2013-04-17T13:16:46Z</dcterms:created>
  <dcterms:modified xsi:type="dcterms:W3CDTF">2024-03-12T20:15:02Z</dcterms:modified>
</cp:coreProperties>
</file>