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ALANCES FUNDIEP 2023\"/>
    </mc:Choice>
  </mc:AlternateContent>
  <bookViews>
    <workbookView xWindow="240" yWindow="105" windowWidth="11580" windowHeight="6285"/>
  </bookViews>
  <sheets>
    <sheet name="Hoja2" sheetId="2" r:id="rId1"/>
    <sheet name="Hoja3" sheetId="3" r:id="rId2"/>
  </sheets>
  <calcPr calcId="162913"/>
</workbook>
</file>

<file path=xl/calcChain.xml><?xml version="1.0" encoding="utf-8"?>
<calcChain xmlns="http://schemas.openxmlformats.org/spreadsheetml/2006/main">
  <c r="N17" i="2" l="1"/>
  <c r="C6" i="2" l="1"/>
  <c r="B47" i="2"/>
  <c r="M51" i="2" l="1"/>
  <c r="L51" i="2"/>
  <c r="K51" i="2"/>
  <c r="J51" i="2"/>
  <c r="I51" i="2"/>
  <c r="H51" i="2"/>
  <c r="G51" i="2"/>
  <c r="F51" i="2"/>
  <c r="E51" i="2"/>
  <c r="D51" i="2"/>
  <c r="C51" i="2"/>
  <c r="B51" i="2"/>
  <c r="N51" i="2" s="1"/>
  <c r="N50" i="2"/>
  <c r="N49" i="2"/>
  <c r="M47" i="2"/>
  <c r="L47" i="2"/>
  <c r="K47" i="2"/>
  <c r="J47" i="2"/>
  <c r="I47" i="2"/>
  <c r="H47" i="2"/>
  <c r="G47" i="2"/>
  <c r="F47" i="2"/>
  <c r="E47" i="2"/>
  <c r="D47" i="2"/>
  <c r="C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M29" i="2"/>
  <c r="L29" i="2"/>
  <c r="K29" i="2"/>
  <c r="K52" i="2" s="1"/>
  <c r="J29" i="2"/>
  <c r="I29" i="2"/>
  <c r="H29" i="2"/>
  <c r="G29" i="2"/>
  <c r="F29" i="2"/>
  <c r="E29" i="2"/>
  <c r="D29" i="2"/>
  <c r="C29" i="2"/>
  <c r="B29" i="2"/>
  <c r="N28" i="2"/>
  <c r="N27" i="2"/>
  <c r="N26" i="2"/>
  <c r="N25" i="2"/>
  <c r="N24" i="2"/>
  <c r="N23" i="2"/>
  <c r="N22" i="2"/>
  <c r="N21" i="2"/>
  <c r="M17" i="2"/>
  <c r="L17" i="2"/>
  <c r="K17" i="2"/>
  <c r="J17" i="2"/>
  <c r="I17" i="2"/>
  <c r="H17" i="2"/>
  <c r="G17" i="2"/>
  <c r="F17" i="2"/>
  <c r="E17" i="2"/>
  <c r="D17" i="2"/>
  <c r="C17" i="2"/>
  <c r="B17" i="2"/>
  <c r="B18" i="2" s="1"/>
  <c r="N16" i="2"/>
  <c r="N15" i="2"/>
  <c r="N14" i="2"/>
  <c r="N13" i="2"/>
  <c r="N12" i="2"/>
  <c r="N11" i="2"/>
  <c r="N10" i="2"/>
  <c r="N8" i="2"/>
  <c r="N6" i="2"/>
  <c r="M52" i="2" l="1"/>
  <c r="L52" i="2"/>
  <c r="J52" i="2"/>
  <c r="I52" i="2"/>
  <c r="H52" i="2"/>
  <c r="G52" i="2"/>
  <c r="F52" i="2"/>
  <c r="E52" i="2"/>
  <c r="D52" i="2"/>
  <c r="C52" i="2"/>
  <c r="N47" i="2"/>
  <c r="N29" i="2"/>
  <c r="B52" i="2"/>
  <c r="B53" i="2" s="1"/>
  <c r="C18" i="2" s="1"/>
  <c r="C53" i="2" l="1"/>
  <c r="D6" i="2" s="1"/>
  <c r="D18" i="2" s="1"/>
  <c r="D53" i="2" s="1"/>
  <c r="E6" i="2" s="1"/>
  <c r="E18" i="2" s="1"/>
  <c r="E53" i="2" s="1"/>
  <c r="F6" i="2" s="1"/>
  <c r="F18" i="2" s="1"/>
  <c r="F53" i="2" s="1"/>
  <c r="G6" i="2" s="1"/>
  <c r="G18" i="2" s="1"/>
  <c r="G53" i="2" s="1"/>
  <c r="H6" i="2" s="1"/>
  <c r="H18" i="2" s="1"/>
  <c r="H53" i="2" s="1"/>
  <c r="I6" i="2" s="1"/>
  <c r="I18" i="2" s="1"/>
  <c r="I53" i="2" s="1"/>
  <c r="J6" i="2" s="1"/>
  <c r="J18" i="2" s="1"/>
  <c r="J53" i="2" s="1"/>
  <c r="K6" i="2" s="1"/>
  <c r="K18" i="2" s="1"/>
  <c r="K53" i="2" s="1"/>
  <c r="L6" i="2" s="1"/>
  <c r="L18" i="2" s="1"/>
  <c r="L53" i="2" s="1"/>
  <c r="M6" i="2" s="1"/>
  <c r="M18" i="2" s="1"/>
  <c r="M53" i="2" s="1"/>
  <c r="N52" i="2"/>
  <c r="N53" i="2" s="1"/>
  <c r="N18" i="2"/>
</calcChain>
</file>

<file path=xl/sharedStrings.xml><?xml version="1.0" encoding="utf-8"?>
<sst xmlns="http://schemas.openxmlformats.org/spreadsheetml/2006/main" count="83" uniqueCount="78">
  <si>
    <t xml:space="preserve"> </t>
  </si>
  <si>
    <t>Nombre del Establecimiento:</t>
  </si>
  <si>
    <t xml:space="preserve">   Mes de inicio</t>
  </si>
  <si>
    <t>Nombre de la Institucion:</t>
  </si>
  <si>
    <t xml:space="preserve">   Mes de término</t>
  </si>
  <si>
    <t>Diciembre</t>
  </si>
  <si>
    <t>PERIODO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</si>
  <si>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</si>
  <si>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</si>
  <si>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</si>
  <si>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</si>
  <si>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</si>
  <si>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</si>
  <si>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</si>
  <si>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</si>
  <si>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</si>
  <si>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</si>
  <si>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</si>
  <si>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</si>
  <si>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</si>
  <si>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FUNDACION I. E. P.</t>
  </si>
  <si>
    <t xml:space="preserve">        b1) Aguinaldos</t>
  </si>
  <si>
    <t xml:space="preserve">        b2) Bonos</t>
  </si>
  <si>
    <t xml:space="preserve">        b3) Incentivos</t>
  </si>
  <si>
    <t xml:space="preserve">       c1) Aportes Institucionales</t>
  </si>
  <si>
    <t xml:space="preserve">       c2) Donaciones </t>
  </si>
  <si>
    <t>Total de Ingresos del período</t>
  </si>
  <si>
    <t xml:space="preserve">   A)  Transferencia (Subvención)</t>
  </si>
  <si>
    <t xml:space="preserve">   B) Otros aportes SENAME</t>
  </si>
  <si>
    <t xml:space="preserve">   C) Ingresos distintos de Subvención</t>
  </si>
  <si>
    <t>GASTOS EN PERSONAL</t>
  </si>
  <si>
    <t>- Honorarios</t>
  </si>
  <si>
    <t>- Imposiciones</t>
  </si>
  <si>
    <t>- Otros</t>
  </si>
  <si>
    <t>- Impuesto único</t>
  </si>
  <si>
    <t>- Impuesto 2º categoría</t>
  </si>
  <si>
    <t>- Sueldos</t>
  </si>
  <si>
    <t>Total Gastos en Personal</t>
  </si>
  <si>
    <t>GASTOS DE OPERACIÓN</t>
  </si>
  <si>
    <t>- Cuentas por rendir</t>
  </si>
  <si>
    <t xml:space="preserve">- Alimentación </t>
  </si>
  <si>
    <t>- Capacitación</t>
  </si>
  <si>
    <t>- Combustibles y Lubricantes</t>
  </si>
  <si>
    <t>- Consumos básicos</t>
  </si>
  <si>
    <t>- Deporte y recreación</t>
  </si>
  <si>
    <t>- Educación</t>
  </si>
  <si>
    <t>- Mantenciones y reparaciones</t>
  </si>
  <si>
    <t>- Materiales de oficina</t>
  </si>
  <si>
    <t xml:space="preserve">- Materiales y útiles de aseo </t>
  </si>
  <si>
    <t>- Movilización</t>
  </si>
  <si>
    <t>- Otros gastos</t>
  </si>
  <si>
    <t>- Salud e higiene</t>
  </si>
  <si>
    <t>- Servicios generales</t>
  </si>
  <si>
    <t>- Vestuario y calzado</t>
  </si>
  <si>
    <t>Total Gastos de Operación</t>
  </si>
  <si>
    <t>GASTOS DE INVERSION</t>
  </si>
  <si>
    <t>- Equipamiento</t>
  </si>
  <si>
    <t>- Infraestructura</t>
  </si>
  <si>
    <t>Total Gastos de Inversión</t>
  </si>
  <si>
    <t>SALDO ANTERIOR</t>
  </si>
  <si>
    <t>INGRESOS</t>
  </si>
  <si>
    <t>Total disponible</t>
  </si>
  <si>
    <t>EGRESOS</t>
  </si>
  <si>
    <t>Total egresos</t>
  </si>
  <si>
    <t>TOTAL SALDO CUENTA CORRIENTE</t>
  </si>
  <si>
    <t>Enero</t>
  </si>
  <si>
    <t xml:space="preserve">B A L A N C E </t>
  </si>
  <si>
    <t xml:space="preserve">   Región                                    3</t>
  </si>
  <si>
    <t xml:space="preserve">       c3) Otros</t>
  </si>
  <si>
    <t>- Aguinaldos y bonos</t>
  </si>
  <si>
    <t>- Indemnización</t>
  </si>
  <si>
    <t>- Traspasos</t>
  </si>
  <si>
    <t>ADMINISTRACION CENTRALIZADA</t>
  </si>
  <si>
    <t xml:space="preserve">   Código del Establec.        6983</t>
  </si>
  <si>
    <t>AÑO 2023</t>
  </si>
  <si>
    <t>Firma y Timbre Director Ejecutivo</t>
  </si>
  <si>
    <t>Enero 2024</t>
  </si>
  <si>
    <t>Firma y timbre Contador Fundiep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</si>
</sst>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1" xfId="0" applyFont="1" applyFill="1" applyBorder="1"/>
    <xf numFmtId="0" fontId="3" fillId="0" borderId="4" xfId="0" applyFont="1" applyFill="1" applyBorder="1"/>
    <xf numFmtId="0" fontId="3" fillId="0" borderId="0" xfId="0" applyFont="1" applyFill="1" applyBorder="1"/>
    <xf numFmtId="3" fontId="2" fillId="0" borderId="4" xfId="0" applyNumberFormat="1" applyFont="1" applyFill="1" applyBorder="1"/>
    <xf numFmtId="3" fontId="2" fillId="0" borderId="5" xfId="0" applyNumberFormat="1" applyFont="1" applyFill="1" applyBorder="1"/>
    <xf numFmtId="3" fontId="2" fillId="0" borderId="6" xfId="0" applyNumberFormat="1" applyFont="1" applyFill="1" applyBorder="1"/>
    <xf numFmtId="3" fontId="2" fillId="0" borderId="1" xfId="0" applyNumberFormat="1" applyFont="1" applyFill="1" applyBorder="1"/>
    <xf numFmtId="3" fontId="3" fillId="0" borderId="0" xfId="0" applyNumberFormat="1" applyFont="1" applyFill="1" applyBorder="1"/>
    <xf numFmtId="3" fontId="1" fillId="0" borderId="4" xfId="0" applyNumberFormat="1" applyFont="1" applyFill="1" applyBorder="1"/>
    <xf numFmtId="3" fontId="1" fillId="0" borderId="5" xfId="0" applyNumberFormat="1" applyFont="1" applyFill="1" applyBorder="1"/>
    <xf numFmtId="0" fontId="1" fillId="0" borderId="5" xfId="0" quotePrefix="1" applyFont="1" applyFill="1" applyBorder="1"/>
    <xf numFmtId="0" fontId="1" fillId="0" borderId="0" xfId="0" applyFont="1" applyFill="1" applyBorder="1"/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3" fontId="1" fillId="0" borderId="11" xfId="0" applyNumberFormat="1" applyFont="1" applyFill="1" applyBorder="1"/>
    <xf numFmtId="3" fontId="1" fillId="0" borderId="2" xfId="0" applyNumberFormat="1" applyFont="1" applyFill="1" applyBorder="1"/>
    <xf numFmtId="3" fontId="1" fillId="0" borderId="3" xfId="0" applyNumberFormat="1" applyFont="1" applyFill="1" applyBorder="1"/>
    <xf numFmtId="0" fontId="1" fillId="0" borderId="4" xfId="0" applyFont="1" applyFill="1" applyBorder="1"/>
    <xf numFmtId="3" fontId="1" fillId="0" borderId="4" xfId="0" applyNumberFormat="1" applyFont="1" applyFill="1" applyBorder="1" applyAlignment="1">
      <alignment horizontal="right"/>
    </xf>
    <xf numFmtId="3" fontId="1" fillId="0" borderId="0" xfId="0" applyNumberFormat="1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3" fontId="1" fillId="0" borderId="6" xfId="0" applyNumberFormat="1" applyFont="1" applyFill="1" applyBorder="1"/>
    <xf numFmtId="0" fontId="1" fillId="0" borderId="7" xfId="0" quotePrefix="1" applyFont="1" applyFill="1" applyBorder="1"/>
    <xf numFmtId="0" fontId="1" fillId="0" borderId="8" xfId="0" quotePrefix="1" applyFont="1" applyFill="1" applyBorder="1"/>
    <xf numFmtId="0" fontId="1" fillId="0" borderId="4" xfId="0" quotePrefix="1" applyFont="1" applyFill="1" applyBorder="1"/>
    <xf numFmtId="3" fontId="1" fillId="0" borderId="9" xfId="0" applyNumberFormat="1" applyFont="1" applyFill="1" applyBorder="1"/>
    <xf numFmtId="0" fontId="1" fillId="0" borderId="6" xfId="0" quotePrefix="1" applyFont="1" applyFill="1" applyBorder="1"/>
    <xf numFmtId="3" fontId="1" fillId="0" borderId="10" xfId="0" applyNumberFormat="1" applyFont="1" applyFill="1" applyBorder="1"/>
    <xf numFmtId="0" fontId="1" fillId="0" borderId="10" xfId="0" applyFont="1" applyFill="1" applyBorder="1"/>
    <xf numFmtId="0" fontId="1" fillId="0" borderId="0" xfId="0" quotePrefix="1" applyFont="1" applyFill="1" applyBorder="1"/>
    <xf numFmtId="0" fontId="1" fillId="0" borderId="0" xfId="0" applyFont="1" applyFill="1" applyBorder="1" applyAlignment="1"/>
    <xf numFmtId="0" fontId="0" fillId="0" borderId="0" xfId="0" applyFill="1"/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3" fontId="3" fillId="0" borderId="1" xfId="0" applyNumberFormat="1" applyFont="1" applyFill="1" applyBorder="1"/>
    <xf numFmtId="3" fontId="3" fillId="0" borderId="4" xfId="0" applyNumberFormat="1" applyFont="1" applyFill="1" applyBorder="1" applyAlignment="1">
      <alignment horizontal="right"/>
    </xf>
    <xf numFmtId="3" fontId="3" fillId="0" borderId="5" xfId="0" applyNumberFormat="1" applyFont="1" applyFill="1" applyBorder="1"/>
    <xf numFmtId="3" fontId="3" fillId="0" borderId="4" xfId="0" applyNumberFormat="1" applyFont="1" applyFill="1" applyBorder="1"/>
    <xf numFmtId="3" fontId="3" fillId="0" borderId="6" xfId="0" applyNumberFormat="1" applyFont="1" applyFill="1" applyBorder="1"/>
    <xf numFmtId="3" fontId="1" fillId="0" borderId="1" xfId="0" applyNumberFormat="1" applyFont="1" applyFill="1" applyBorder="1"/>
    <xf numFmtId="3" fontId="3" fillId="0" borderId="11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workbookViewId="0">
      <selection activeCell="N17" sqref="N17"/>
    </sheetView>
  </sheetViews>
  <sheetFormatPr baseColWidth="10" defaultColWidth="11.42578125" defaultRowHeight="12.75" x14ac:dyDescent="0.2"/>
  <cols>
    <col min="1" max="1" width="26.5703125" style="33" customWidth="1"/>
    <col min="2" max="2" width="9.7109375" style="33" customWidth="1"/>
    <col min="3" max="3" width="9.5703125" style="33" customWidth="1"/>
    <col min="4" max="4" width="9.28515625" style="33" customWidth="1"/>
    <col min="5" max="5" width="9.42578125" style="33" customWidth="1"/>
    <col min="6" max="7" width="9.7109375" style="33" customWidth="1"/>
    <col min="8" max="8" width="9.42578125" style="33" customWidth="1"/>
    <col min="9" max="9" width="9.85546875" style="33" customWidth="1"/>
    <col min="10" max="10" width="10.42578125" style="33" customWidth="1"/>
    <col min="11" max="11" width="9.5703125" style="33" customWidth="1"/>
    <col min="12" max="12" width="9.42578125" style="33" customWidth="1"/>
    <col min="13" max="13" width="9.7109375" style="33" customWidth="1"/>
    <col min="14" max="14" width="10.7109375" style="33" customWidth="1"/>
    <col min="15" max="16384" width="11.42578125" style="33"/>
  </cols>
  <sheetData>
    <row r="1" spans="1:19" s="12" customFormat="1" ht="11.25" x14ac:dyDescent="0.2">
      <c r="A1" s="45" t="s">
        <v>66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9" s="12" customFormat="1" ht="11.25" customHeight="1" x14ac:dyDescent="0.2">
      <c r="A2" s="14" t="s">
        <v>0</v>
      </c>
    </row>
    <row r="3" spans="1:19" s="12" customFormat="1" ht="12.75" customHeight="1" x14ac:dyDescent="0.2">
      <c r="A3" s="12" t="s">
        <v>67</v>
      </c>
      <c r="B3" s="44" t="s">
        <v>1</v>
      </c>
      <c r="C3" s="44"/>
      <c r="D3" s="44"/>
      <c r="E3" s="45" t="s">
        <v>72</v>
      </c>
      <c r="F3" s="45"/>
      <c r="G3" s="45"/>
      <c r="H3" s="45"/>
      <c r="I3" s="44" t="s">
        <v>2</v>
      </c>
      <c r="J3" s="44"/>
      <c r="K3" s="44" t="s">
        <v>65</v>
      </c>
      <c r="L3" s="44"/>
      <c r="M3" s="46" t="s">
        <v>74</v>
      </c>
      <c r="N3" s="46"/>
    </row>
    <row r="4" spans="1:19" s="12" customFormat="1" ht="11.25" x14ac:dyDescent="0.2">
      <c r="A4" s="35" t="s">
        <v>73</v>
      </c>
      <c r="B4" s="44" t="s">
        <v>3</v>
      </c>
      <c r="C4" s="44"/>
      <c r="D4" s="44"/>
      <c r="E4" s="45" t="s">
        <v>20</v>
      </c>
      <c r="F4" s="45"/>
      <c r="G4" s="45"/>
      <c r="H4" s="45"/>
      <c r="I4" s="48" t="s">
        <v>4</v>
      </c>
      <c r="J4" s="48"/>
      <c r="K4" s="48" t="s">
        <v>5</v>
      </c>
      <c r="L4" s="48"/>
      <c r="M4" s="47"/>
      <c r="N4" s="47"/>
    </row>
    <row r="5" spans="1:19" s="12" customFormat="1" ht="11.25" x14ac:dyDescent="0.2">
      <c r="A5" s="1" t="s">
        <v>6</v>
      </c>
      <c r="B5" s="13" t="s">
        <v>7</v>
      </c>
      <c r="C5" s="13" t="s">
        <v>8</v>
      </c>
      <c r="D5" s="13" t="s">
        <v>9</v>
      </c>
      <c r="E5" s="13" t="s">
        <v>10</v>
      </c>
      <c r="F5" s="13" t="s">
        <v>11</v>
      </c>
      <c r="G5" s="13" t="s">
        <v>12</v>
      </c>
      <c r="H5" s="13" t="s">
        <v>13</v>
      </c>
      <c r="I5" s="13" t="s">
        <v>14</v>
      </c>
      <c r="J5" s="13" t="s">
        <v>15</v>
      </c>
      <c r="K5" s="13" t="s">
        <v>16</v>
      </c>
      <c r="L5" s="13" t="s">
        <v>17</v>
      </c>
      <c r="M5" s="13" t="s">
        <v>18</v>
      </c>
      <c r="N5" s="13" t="s">
        <v>19</v>
      </c>
    </row>
    <row r="6" spans="1:19" s="12" customFormat="1" ht="11.25" x14ac:dyDescent="0.2">
      <c r="A6" s="3" t="s">
        <v>59</v>
      </c>
      <c r="B6" s="7">
        <v>113679065</v>
      </c>
      <c r="C6" s="37">
        <f>B53</f>
        <v>114808265</v>
      </c>
      <c r="D6" s="37">
        <f t="shared" ref="D6:M6" si="0">C53</f>
        <v>122075053</v>
      </c>
      <c r="E6" s="37">
        <f t="shared" si="0"/>
        <v>127414860</v>
      </c>
      <c r="F6" s="37">
        <f t="shared" si="0"/>
        <v>128239425</v>
      </c>
      <c r="G6" s="37">
        <f t="shared" si="0"/>
        <v>127288759</v>
      </c>
      <c r="H6" s="37">
        <f t="shared" si="0"/>
        <v>138366480</v>
      </c>
      <c r="I6" s="37">
        <f t="shared" si="0"/>
        <v>152091142</v>
      </c>
      <c r="J6" s="37">
        <f t="shared" si="0"/>
        <v>149125121</v>
      </c>
      <c r="K6" s="37">
        <f t="shared" si="0"/>
        <v>149483835</v>
      </c>
      <c r="L6" s="37">
        <f t="shared" si="0"/>
        <v>83488903</v>
      </c>
      <c r="M6" s="37">
        <f t="shared" si="0"/>
        <v>77342095</v>
      </c>
      <c r="N6" s="37">
        <f>B6</f>
        <v>113679065</v>
      </c>
    </row>
    <row r="7" spans="1:19" s="12" customFormat="1" ht="11.25" x14ac:dyDescent="0.2">
      <c r="A7" s="1" t="s">
        <v>60</v>
      </c>
      <c r="B7" s="15" t="s">
        <v>0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7"/>
    </row>
    <row r="8" spans="1:19" s="12" customFormat="1" ht="11.25" customHeight="1" x14ac:dyDescent="0.2">
      <c r="A8" s="18" t="s">
        <v>27</v>
      </c>
      <c r="B8" s="19">
        <v>0</v>
      </c>
      <c r="C8" s="19">
        <v>0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38">
        <f>SUM(B8:M8)</f>
        <v>0</v>
      </c>
      <c r="O8" s="20" t="s">
        <v>0</v>
      </c>
      <c r="P8" s="20" t="s">
        <v>0</v>
      </c>
      <c r="Q8" s="20" t="s">
        <v>0</v>
      </c>
      <c r="R8" s="20" t="s">
        <v>0</v>
      </c>
      <c r="S8" s="20"/>
    </row>
    <row r="9" spans="1:19" s="12" customFormat="1" ht="11.25" customHeight="1" x14ac:dyDescent="0.2">
      <c r="A9" s="21" t="s">
        <v>28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39"/>
    </row>
    <row r="10" spans="1:19" s="12" customFormat="1" ht="11.25" customHeight="1" x14ac:dyDescent="0.2">
      <c r="A10" s="21" t="s">
        <v>21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39">
        <f>SUM(B10:M10)</f>
        <v>0</v>
      </c>
      <c r="O10" s="20"/>
    </row>
    <row r="11" spans="1:19" s="12" customFormat="1" ht="11.25" customHeight="1" x14ac:dyDescent="0.2">
      <c r="A11" s="21" t="s">
        <v>22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39">
        <f t="shared" ref="N11:N16" si="1">SUM(B11:M11)</f>
        <v>0</v>
      </c>
    </row>
    <row r="12" spans="1:19" s="12" customFormat="1" ht="11.25" customHeight="1" x14ac:dyDescent="0.2">
      <c r="A12" s="21" t="s">
        <v>23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39">
        <f t="shared" si="1"/>
        <v>0</v>
      </c>
    </row>
    <row r="13" spans="1:19" s="12" customFormat="1" ht="11.25" customHeight="1" x14ac:dyDescent="0.2">
      <c r="A13" s="21" t="s">
        <v>29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39">
        <f t="shared" si="1"/>
        <v>0</v>
      </c>
    </row>
    <row r="14" spans="1:19" s="12" customFormat="1" ht="11.25" customHeight="1" x14ac:dyDescent="0.2">
      <c r="A14" s="21" t="s">
        <v>24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39">
        <f t="shared" si="1"/>
        <v>0</v>
      </c>
    </row>
    <row r="15" spans="1:19" s="12" customFormat="1" ht="11.25" customHeight="1" x14ac:dyDescent="0.2">
      <c r="A15" s="21" t="s">
        <v>25</v>
      </c>
      <c r="B15" s="10">
        <v>0</v>
      </c>
      <c r="C15" s="10">
        <v>0</v>
      </c>
      <c r="D15" s="10">
        <v>0</v>
      </c>
      <c r="E15" s="10">
        <v>5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39">
        <f t="shared" si="1"/>
        <v>5</v>
      </c>
    </row>
    <row r="16" spans="1:19" s="12" customFormat="1" ht="11.25" customHeight="1" x14ac:dyDescent="0.2">
      <c r="A16" s="22" t="s">
        <v>68</v>
      </c>
      <c r="B16" s="6">
        <v>13896995</v>
      </c>
      <c r="C16" s="6">
        <v>22358841</v>
      </c>
      <c r="D16" s="6">
        <v>19211072</v>
      </c>
      <c r="E16" s="6">
        <v>14640149</v>
      </c>
      <c r="F16" s="6">
        <v>25689876</v>
      </c>
      <c r="G16" s="6">
        <v>14684358</v>
      </c>
      <c r="H16" s="6">
        <v>19895172</v>
      </c>
      <c r="I16" s="6">
        <v>16151741</v>
      </c>
      <c r="J16" s="6">
        <v>11927630</v>
      </c>
      <c r="K16" s="23">
        <v>22700575</v>
      </c>
      <c r="L16" s="23">
        <v>14949506</v>
      </c>
      <c r="M16" s="23">
        <v>14883903</v>
      </c>
      <c r="N16" s="39">
        <f t="shared" si="1"/>
        <v>210989818</v>
      </c>
    </row>
    <row r="17" spans="1:15" s="12" customFormat="1" ht="11.25" x14ac:dyDescent="0.2">
      <c r="A17" s="1" t="s">
        <v>26</v>
      </c>
      <c r="B17" s="37">
        <f>SUM(B8:B16)</f>
        <v>13896995</v>
      </c>
      <c r="C17" s="37">
        <f t="shared" ref="C17:M17" si="2">SUM(C8:C16)</f>
        <v>22358841</v>
      </c>
      <c r="D17" s="37">
        <f t="shared" si="2"/>
        <v>19211072</v>
      </c>
      <c r="E17" s="37">
        <f>SUM(E8:E16)</f>
        <v>14640154</v>
      </c>
      <c r="F17" s="37">
        <f>SUM(F8:F16)</f>
        <v>25689876</v>
      </c>
      <c r="G17" s="37">
        <f t="shared" si="2"/>
        <v>14684358</v>
      </c>
      <c r="H17" s="37">
        <f t="shared" si="2"/>
        <v>19895172</v>
      </c>
      <c r="I17" s="37">
        <f t="shared" si="2"/>
        <v>16151741</v>
      </c>
      <c r="J17" s="37">
        <f t="shared" si="2"/>
        <v>11927630</v>
      </c>
      <c r="K17" s="37">
        <f t="shared" si="2"/>
        <v>22700575</v>
      </c>
      <c r="L17" s="37">
        <f t="shared" si="2"/>
        <v>14949506</v>
      </c>
      <c r="M17" s="37">
        <f t="shared" si="2"/>
        <v>14883903</v>
      </c>
      <c r="N17" s="37">
        <f>SUM(N8:N16)</f>
        <v>210989823</v>
      </c>
    </row>
    <row r="18" spans="1:15" s="12" customFormat="1" ht="11.25" x14ac:dyDescent="0.2">
      <c r="A18" s="1" t="s">
        <v>61</v>
      </c>
      <c r="B18" s="37">
        <f>B6+B17</f>
        <v>127576060</v>
      </c>
      <c r="C18" s="37">
        <f>SUM(C6:C16)</f>
        <v>137167106</v>
      </c>
      <c r="D18" s="37">
        <f t="shared" ref="D18:M18" si="3">SUM(D6:D16)</f>
        <v>141286125</v>
      </c>
      <c r="E18" s="37">
        <f t="shared" si="3"/>
        <v>142055014</v>
      </c>
      <c r="F18" s="37">
        <f t="shared" si="3"/>
        <v>153929301</v>
      </c>
      <c r="G18" s="37">
        <f t="shared" si="3"/>
        <v>141973117</v>
      </c>
      <c r="H18" s="37">
        <f t="shared" si="3"/>
        <v>158261652</v>
      </c>
      <c r="I18" s="37">
        <f t="shared" si="3"/>
        <v>168242883</v>
      </c>
      <c r="J18" s="37">
        <f t="shared" si="3"/>
        <v>161052751</v>
      </c>
      <c r="K18" s="37">
        <f t="shared" si="3"/>
        <v>172184410</v>
      </c>
      <c r="L18" s="37">
        <f t="shared" si="3"/>
        <v>98438409</v>
      </c>
      <c r="M18" s="37">
        <f t="shared" si="3"/>
        <v>92225998</v>
      </c>
      <c r="N18" s="37">
        <f>N6+N17</f>
        <v>324668888</v>
      </c>
    </row>
    <row r="19" spans="1:15" s="12" customFormat="1" ht="11.25" x14ac:dyDescent="0.2">
      <c r="A19" s="1" t="s">
        <v>62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5" s="12" customFormat="1" ht="11.25" x14ac:dyDescent="0.2">
      <c r="A20" s="2" t="s">
        <v>30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5" s="12" customFormat="1" ht="11.25" x14ac:dyDescent="0.2">
      <c r="A21" s="11" t="s">
        <v>69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39">
        <f>SUM(B21:M21)</f>
        <v>0</v>
      </c>
    </row>
    <row r="22" spans="1:15" s="12" customFormat="1" ht="11.25" x14ac:dyDescent="0.2">
      <c r="A22" s="11" t="s">
        <v>31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2114944</v>
      </c>
      <c r="I22" s="5">
        <v>1149426</v>
      </c>
      <c r="J22" s="5">
        <v>1149426</v>
      </c>
      <c r="K22" s="10">
        <v>1149426</v>
      </c>
      <c r="L22" s="10">
        <v>1149426</v>
      </c>
      <c r="M22" s="10">
        <v>1149426</v>
      </c>
      <c r="N22" s="39">
        <f t="shared" ref="N22:N28" si="4">SUM(B22:M22)</f>
        <v>7862074</v>
      </c>
    </row>
    <row r="23" spans="1:15" s="12" customFormat="1" ht="11.25" x14ac:dyDescent="0.2">
      <c r="A23" s="11" t="s">
        <v>32</v>
      </c>
      <c r="B23" s="5">
        <v>1270989</v>
      </c>
      <c r="C23" s="5">
        <v>1311029</v>
      </c>
      <c r="D23" s="5">
        <v>1328904</v>
      </c>
      <c r="E23" s="5">
        <v>1507337</v>
      </c>
      <c r="F23" s="5">
        <v>1867751</v>
      </c>
      <c r="G23" s="5">
        <v>1884864</v>
      </c>
      <c r="H23" s="5">
        <v>1229427</v>
      </c>
      <c r="I23" s="5">
        <v>1169450</v>
      </c>
      <c r="J23" s="5">
        <v>1152467</v>
      </c>
      <c r="K23" s="10">
        <v>1095144</v>
      </c>
      <c r="L23" s="10">
        <v>1418923</v>
      </c>
      <c r="M23" s="10">
        <v>1535848</v>
      </c>
      <c r="N23" s="39">
        <f t="shared" si="4"/>
        <v>16772133</v>
      </c>
    </row>
    <row r="24" spans="1:15" s="12" customFormat="1" ht="11.25" x14ac:dyDescent="0.2">
      <c r="A24" s="11" t="s">
        <v>34</v>
      </c>
      <c r="B24" s="5">
        <v>117652</v>
      </c>
      <c r="C24" s="5">
        <v>122466</v>
      </c>
      <c r="D24" s="5">
        <v>121436</v>
      </c>
      <c r="E24" s="5">
        <v>120138</v>
      </c>
      <c r="F24" s="5">
        <v>157459</v>
      </c>
      <c r="G24" s="5">
        <v>155255</v>
      </c>
      <c r="H24" s="5">
        <v>68058</v>
      </c>
      <c r="I24" s="5">
        <v>64758</v>
      </c>
      <c r="J24" s="5">
        <v>68120</v>
      </c>
      <c r="K24" s="10">
        <v>67833</v>
      </c>
      <c r="L24" s="10">
        <v>67729</v>
      </c>
      <c r="M24" s="10">
        <v>67215</v>
      </c>
      <c r="N24" s="39">
        <f t="shared" si="4"/>
        <v>1198119</v>
      </c>
    </row>
    <row r="25" spans="1:15" s="12" customFormat="1" ht="11.25" x14ac:dyDescent="0.2">
      <c r="A25" s="11" t="s">
        <v>35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10">
        <v>0</v>
      </c>
      <c r="L25" s="10">
        <v>0</v>
      </c>
      <c r="M25" s="10">
        <v>0</v>
      </c>
      <c r="N25" s="39">
        <f t="shared" si="4"/>
        <v>0</v>
      </c>
    </row>
    <row r="26" spans="1:15" s="12" customFormat="1" ht="11.25" x14ac:dyDescent="0.2">
      <c r="A26" s="11" t="s">
        <v>70</v>
      </c>
      <c r="B26" s="10">
        <v>0</v>
      </c>
      <c r="C26" s="10">
        <v>0</v>
      </c>
      <c r="D26" s="10">
        <v>300000</v>
      </c>
      <c r="E26" s="10">
        <v>0</v>
      </c>
      <c r="F26" s="10">
        <v>830000</v>
      </c>
      <c r="G26" s="10">
        <v>2965125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39">
        <f t="shared" si="4"/>
        <v>4095125</v>
      </c>
    </row>
    <row r="27" spans="1:15" s="12" customFormat="1" ht="11.25" x14ac:dyDescent="0.2">
      <c r="A27" s="11" t="s">
        <v>33</v>
      </c>
      <c r="B27" s="5">
        <v>77994</v>
      </c>
      <c r="C27" s="5">
        <v>82243</v>
      </c>
      <c r="D27" s="5">
        <v>82243</v>
      </c>
      <c r="E27" s="5">
        <v>61601</v>
      </c>
      <c r="F27" s="5">
        <v>62344</v>
      </c>
      <c r="G27" s="5">
        <v>1382580</v>
      </c>
      <c r="H27" s="5">
        <v>65640</v>
      </c>
      <c r="I27" s="5">
        <v>30589</v>
      </c>
      <c r="J27" s="5">
        <v>66417</v>
      </c>
      <c r="K27" s="10">
        <v>66417</v>
      </c>
      <c r="L27" s="10">
        <v>66534</v>
      </c>
      <c r="M27" s="10">
        <v>66534</v>
      </c>
      <c r="N27" s="39">
        <f t="shared" si="4"/>
        <v>2111136</v>
      </c>
    </row>
    <row r="28" spans="1:15" s="12" customFormat="1" ht="11.25" x14ac:dyDescent="0.2">
      <c r="A28" s="11" t="s">
        <v>36</v>
      </c>
      <c r="B28" s="5">
        <v>7331016</v>
      </c>
      <c r="C28" s="5">
        <v>7383304</v>
      </c>
      <c r="D28" s="5">
        <v>7991032</v>
      </c>
      <c r="E28" s="5">
        <v>9135050</v>
      </c>
      <c r="F28" s="5">
        <v>9116795</v>
      </c>
      <c r="G28" s="5">
        <v>6747943</v>
      </c>
      <c r="H28" s="5">
        <v>0</v>
      </c>
      <c r="I28" s="5">
        <v>11783098</v>
      </c>
      <c r="J28" s="5">
        <v>6060602</v>
      </c>
      <c r="K28" s="10">
        <v>7262472</v>
      </c>
      <c r="L28" s="10">
        <v>7158875</v>
      </c>
      <c r="M28" s="10">
        <v>7161707</v>
      </c>
      <c r="N28" s="39">
        <f t="shared" si="4"/>
        <v>87131894</v>
      </c>
    </row>
    <row r="29" spans="1:15" s="12" customFormat="1" ht="11.25" x14ac:dyDescent="0.2">
      <c r="A29" s="1" t="s">
        <v>37</v>
      </c>
      <c r="B29" s="37">
        <f>SUM(B21:B28)</f>
        <v>8797651</v>
      </c>
      <c r="C29" s="37">
        <f t="shared" ref="C29:M29" si="5">SUM(C21:C28)</f>
        <v>8899042</v>
      </c>
      <c r="D29" s="37">
        <f t="shared" si="5"/>
        <v>9823615</v>
      </c>
      <c r="E29" s="37">
        <f>SUM(E21:E28)</f>
        <v>10824126</v>
      </c>
      <c r="F29" s="37">
        <f t="shared" si="5"/>
        <v>12034349</v>
      </c>
      <c r="G29" s="37">
        <f t="shared" si="5"/>
        <v>13135767</v>
      </c>
      <c r="H29" s="37">
        <f t="shared" si="5"/>
        <v>3478069</v>
      </c>
      <c r="I29" s="37">
        <f t="shared" si="5"/>
        <v>14197321</v>
      </c>
      <c r="J29" s="37">
        <f t="shared" si="5"/>
        <v>8497032</v>
      </c>
      <c r="K29" s="37">
        <f t="shared" si="5"/>
        <v>9641292</v>
      </c>
      <c r="L29" s="37">
        <f t="shared" si="5"/>
        <v>9861487</v>
      </c>
      <c r="M29" s="37">
        <f t="shared" si="5"/>
        <v>9980730</v>
      </c>
      <c r="N29" s="37">
        <f>SUM(N21:N28)</f>
        <v>119170481</v>
      </c>
    </row>
    <row r="30" spans="1:15" s="3" customFormat="1" ht="11.25" x14ac:dyDescent="0.2">
      <c r="A30" s="3" t="s">
        <v>38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s="12" customFormat="1" ht="11.25" x14ac:dyDescent="0.2">
      <c r="A31" s="24" t="s">
        <v>40</v>
      </c>
      <c r="B31" s="4">
        <v>24900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9">
        <v>0</v>
      </c>
      <c r="L31" s="9">
        <v>0</v>
      </c>
      <c r="M31" s="9">
        <v>0</v>
      </c>
      <c r="N31" s="40">
        <f t="shared" ref="N31:N45" si="6">SUM(B31:M31)</f>
        <v>24900</v>
      </c>
    </row>
    <row r="32" spans="1:15" s="12" customFormat="1" ht="11.25" x14ac:dyDescent="0.2">
      <c r="A32" s="25" t="s">
        <v>41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2390656</v>
      </c>
      <c r="J32" s="10">
        <v>629560</v>
      </c>
      <c r="K32" s="10">
        <v>1899999</v>
      </c>
      <c r="L32" s="10">
        <v>361905</v>
      </c>
      <c r="M32" s="10">
        <v>2500000</v>
      </c>
      <c r="N32" s="39">
        <f t="shared" si="6"/>
        <v>7782120</v>
      </c>
    </row>
    <row r="33" spans="1:16" s="12" customFormat="1" ht="11.25" x14ac:dyDescent="0.2">
      <c r="A33" s="25" t="s">
        <v>42</v>
      </c>
      <c r="B33" s="10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39">
        <f t="shared" si="6"/>
        <v>0</v>
      </c>
    </row>
    <row r="34" spans="1:16" s="12" customFormat="1" ht="11.25" x14ac:dyDescent="0.2">
      <c r="A34" s="25" t="s">
        <v>43</v>
      </c>
      <c r="B34" s="5">
        <v>411705</v>
      </c>
      <c r="C34" s="5">
        <v>385008</v>
      </c>
      <c r="D34" s="5">
        <v>310827</v>
      </c>
      <c r="E34" s="5">
        <v>445314</v>
      </c>
      <c r="F34" s="5">
        <v>384568</v>
      </c>
      <c r="G34" s="5">
        <v>314837</v>
      </c>
      <c r="H34" s="5">
        <v>373569</v>
      </c>
      <c r="I34" s="5">
        <v>372419</v>
      </c>
      <c r="J34" s="5">
        <v>377086</v>
      </c>
      <c r="K34" s="10">
        <v>283048</v>
      </c>
      <c r="L34" s="10">
        <v>368969</v>
      </c>
      <c r="M34" s="10">
        <v>352520</v>
      </c>
      <c r="N34" s="39">
        <f t="shared" si="6"/>
        <v>4379870</v>
      </c>
    </row>
    <row r="35" spans="1:16" s="12" customFormat="1" ht="11.25" x14ac:dyDescent="0.2">
      <c r="A35" s="25" t="s">
        <v>39</v>
      </c>
      <c r="B35" s="5">
        <v>150000</v>
      </c>
      <c r="C35" s="5">
        <v>0</v>
      </c>
      <c r="D35" s="5">
        <v>0</v>
      </c>
      <c r="E35" s="5">
        <v>0</v>
      </c>
      <c r="F35" s="5">
        <v>12071158</v>
      </c>
      <c r="G35" s="5">
        <v>-12071158</v>
      </c>
      <c r="H35" s="5">
        <v>0</v>
      </c>
      <c r="I35" s="5">
        <v>0</v>
      </c>
      <c r="J35" s="5">
        <v>0</v>
      </c>
      <c r="K35" s="10">
        <v>0</v>
      </c>
      <c r="L35" s="10">
        <v>0</v>
      </c>
      <c r="M35" s="10">
        <v>-150000</v>
      </c>
      <c r="N35" s="39">
        <f t="shared" si="6"/>
        <v>0</v>
      </c>
    </row>
    <row r="36" spans="1:16" s="12" customFormat="1" ht="11.25" x14ac:dyDescent="0.2">
      <c r="A36" s="25" t="s">
        <v>44</v>
      </c>
      <c r="B36" s="10"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39">
        <f t="shared" si="6"/>
        <v>0</v>
      </c>
    </row>
    <row r="37" spans="1:16" s="12" customFormat="1" ht="11.25" x14ac:dyDescent="0.2">
      <c r="A37" s="25" t="s">
        <v>45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39">
        <f t="shared" si="6"/>
        <v>0</v>
      </c>
    </row>
    <row r="38" spans="1:16" s="12" customFormat="1" ht="11.25" x14ac:dyDescent="0.2">
      <c r="A38" s="25" t="s">
        <v>46</v>
      </c>
      <c r="B38" s="10">
        <v>11780</v>
      </c>
      <c r="C38" s="10">
        <v>1270206</v>
      </c>
      <c r="D38" s="10">
        <v>0</v>
      </c>
      <c r="E38" s="10">
        <v>0</v>
      </c>
      <c r="F38" s="10">
        <v>0</v>
      </c>
      <c r="G38" s="10">
        <v>54145</v>
      </c>
      <c r="H38" s="10">
        <v>0</v>
      </c>
      <c r="I38" s="10">
        <v>0</v>
      </c>
      <c r="J38" s="10">
        <v>0</v>
      </c>
      <c r="K38" s="10">
        <v>4483</v>
      </c>
      <c r="L38" s="10">
        <v>0</v>
      </c>
      <c r="M38" s="10">
        <v>77350</v>
      </c>
      <c r="N38" s="39">
        <f t="shared" si="6"/>
        <v>1417964</v>
      </c>
    </row>
    <row r="39" spans="1:16" s="12" customFormat="1" ht="11.25" x14ac:dyDescent="0.2">
      <c r="A39" s="25" t="s">
        <v>47</v>
      </c>
      <c r="B39" s="10">
        <v>350753</v>
      </c>
      <c r="C39" s="10">
        <v>0</v>
      </c>
      <c r="D39" s="10">
        <v>208250</v>
      </c>
      <c r="E39" s="10">
        <v>246866</v>
      </c>
      <c r="F39" s="10">
        <v>86573</v>
      </c>
      <c r="G39" s="10">
        <v>245140</v>
      </c>
      <c r="H39" s="10">
        <v>0</v>
      </c>
      <c r="I39" s="10">
        <v>0</v>
      </c>
      <c r="J39" s="10">
        <v>277568</v>
      </c>
      <c r="K39" s="10">
        <v>0</v>
      </c>
      <c r="L39" s="10">
        <v>0</v>
      </c>
      <c r="M39" s="10">
        <v>417571</v>
      </c>
      <c r="N39" s="39">
        <f t="shared" si="6"/>
        <v>1832721</v>
      </c>
    </row>
    <row r="40" spans="1:16" s="12" customFormat="1" ht="11.25" x14ac:dyDescent="0.2">
      <c r="A40" s="25" t="s">
        <v>48</v>
      </c>
      <c r="B40" s="10">
        <v>0</v>
      </c>
      <c r="C40" s="10">
        <v>45150</v>
      </c>
      <c r="D40" s="10">
        <v>0</v>
      </c>
      <c r="E40" s="10">
        <v>56446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63982</v>
      </c>
      <c r="L40" s="10">
        <v>0</v>
      </c>
      <c r="M40" s="10">
        <v>0</v>
      </c>
      <c r="N40" s="39">
        <f t="shared" si="6"/>
        <v>165578</v>
      </c>
    </row>
    <row r="41" spans="1:16" s="12" customFormat="1" ht="11.25" x14ac:dyDescent="0.2">
      <c r="A41" s="25" t="s">
        <v>49</v>
      </c>
      <c r="B41" s="10">
        <v>50000</v>
      </c>
      <c r="C41" s="10">
        <v>50000</v>
      </c>
      <c r="D41" s="10">
        <v>50000</v>
      </c>
      <c r="E41" s="10">
        <v>88440</v>
      </c>
      <c r="F41" s="10">
        <v>0</v>
      </c>
      <c r="G41" s="10">
        <v>54400</v>
      </c>
      <c r="H41" s="10">
        <v>0</v>
      </c>
      <c r="I41" s="10">
        <v>0</v>
      </c>
      <c r="J41" s="10">
        <v>31240</v>
      </c>
      <c r="K41" s="10">
        <v>36800</v>
      </c>
      <c r="L41" s="10">
        <v>0</v>
      </c>
      <c r="M41" s="10">
        <v>49000</v>
      </c>
      <c r="N41" s="39">
        <f t="shared" si="6"/>
        <v>409880</v>
      </c>
    </row>
    <row r="42" spans="1:16" s="12" customFormat="1" ht="11.25" x14ac:dyDescent="0.2">
      <c r="A42" s="25" t="s">
        <v>50</v>
      </c>
      <c r="B42" s="10">
        <v>0</v>
      </c>
      <c r="C42" s="10">
        <v>24860</v>
      </c>
      <c r="D42" s="10">
        <v>25850</v>
      </c>
      <c r="E42" s="10">
        <v>251720</v>
      </c>
      <c r="F42" s="10">
        <v>0</v>
      </c>
      <c r="G42" s="10">
        <v>187720</v>
      </c>
      <c r="H42" s="10">
        <v>0</v>
      </c>
      <c r="I42" s="10">
        <v>117568</v>
      </c>
      <c r="J42" s="10">
        <v>94666</v>
      </c>
      <c r="K42" s="10">
        <v>82452</v>
      </c>
      <c r="L42" s="10">
        <v>0</v>
      </c>
      <c r="M42" s="10">
        <v>165800</v>
      </c>
      <c r="N42" s="39">
        <f t="shared" si="6"/>
        <v>950636</v>
      </c>
    </row>
    <row r="43" spans="1:16" s="12" customFormat="1" ht="11.25" x14ac:dyDescent="0.2">
      <c r="A43" s="25" t="s">
        <v>51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10">
        <v>0</v>
      </c>
      <c r="L43" s="10">
        <v>0</v>
      </c>
      <c r="M43" s="10">
        <v>0</v>
      </c>
      <c r="N43" s="39">
        <f t="shared" si="6"/>
        <v>0</v>
      </c>
    </row>
    <row r="44" spans="1:16" s="12" customFormat="1" ht="11.25" x14ac:dyDescent="0.2">
      <c r="A44" s="25" t="s">
        <v>52</v>
      </c>
      <c r="B44" s="5">
        <v>2088326</v>
      </c>
      <c r="C44" s="5">
        <v>4417787</v>
      </c>
      <c r="D44" s="5">
        <v>1770643</v>
      </c>
      <c r="E44" s="5">
        <v>1902677</v>
      </c>
      <c r="F44" s="5">
        <v>2063894</v>
      </c>
      <c r="G44" s="5">
        <v>1685786</v>
      </c>
      <c r="H44" s="5">
        <v>2238883</v>
      </c>
      <c r="I44" s="5">
        <v>2039798</v>
      </c>
      <c r="J44" s="5">
        <v>1661764</v>
      </c>
      <c r="K44" s="10">
        <v>2683451</v>
      </c>
      <c r="L44" s="10">
        <v>10503953</v>
      </c>
      <c r="M44" s="10">
        <v>1787535</v>
      </c>
      <c r="N44" s="39">
        <f t="shared" si="6"/>
        <v>34844497</v>
      </c>
      <c r="P44" s="20"/>
    </row>
    <row r="45" spans="1:16" s="12" customFormat="1" ht="11.25" x14ac:dyDescent="0.2">
      <c r="A45" s="25" t="s">
        <v>71</v>
      </c>
      <c r="B45" s="10">
        <v>0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74000000</v>
      </c>
      <c r="L45" s="10">
        <v>0</v>
      </c>
      <c r="M45" s="10">
        <v>19000000</v>
      </c>
      <c r="N45" s="39">
        <f t="shared" si="6"/>
        <v>93000000</v>
      </c>
    </row>
    <row r="46" spans="1:16" s="12" customFormat="1" ht="11.25" x14ac:dyDescent="0.2">
      <c r="A46" s="25" t="s">
        <v>53</v>
      </c>
      <c r="B46" s="10">
        <v>0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39">
        <f>SUM(B46:M46)</f>
        <v>0</v>
      </c>
    </row>
    <row r="47" spans="1:16" s="3" customFormat="1" ht="11.25" x14ac:dyDescent="0.2">
      <c r="A47" s="1" t="s">
        <v>54</v>
      </c>
      <c r="B47" s="37">
        <f>SUM(B31:B46)</f>
        <v>3087464</v>
      </c>
      <c r="C47" s="37">
        <f t="shared" ref="C47:N47" si="7">SUM(C31:C46)</f>
        <v>6193011</v>
      </c>
      <c r="D47" s="37">
        <f t="shared" si="7"/>
        <v>2365570</v>
      </c>
      <c r="E47" s="37">
        <f t="shared" si="7"/>
        <v>2991463</v>
      </c>
      <c r="F47" s="37">
        <f t="shared" si="7"/>
        <v>14606193</v>
      </c>
      <c r="G47" s="37">
        <f t="shared" si="7"/>
        <v>-9529130</v>
      </c>
      <c r="H47" s="37">
        <f t="shared" si="7"/>
        <v>2612452</v>
      </c>
      <c r="I47" s="37">
        <f t="shared" si="7"/>
        <v>4920441</v>
      </c>
      <c r="J47" s="37">
        <f t="shared" si="7"/>
        <v>3071884</v>
      </c>
      <c r="K47" s="37">
        <f t="shared" si="7"/>
        <v>79054215</v>
      </c>
      <c r="L47" s="37">
        <f t="shared" si="7"/>
        <v>11234827</v>
      </c>
      <c r="M47" s="37">
        <f t="shared" si="7"/>
        <v>24199776</v>
      </c>
      <c r="N47" s="37">
        <f t="shared" si="7"/>
        <v>144808166</v>
      </c>
    </row>
    <row r="48" spans="1:16" s="12" customFormat="1" ht="11.25" x14ac:dyDescent="0.2">
      <c r="A48" s="3" t="s">
        <v>55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s="12" customFormat="1" ht="11.25" x14ac:dyDescent="0.2">
      <c r="A49" s="26" t="s">
        <v>56</v>
      </c>
      <c r="B49" s="27">
        <v>882680</v>
      </c>
      <c r="C49" s="9">
        <v>0</v>
      </c>
      <c r="D49" s="27">
        <v>1682080</v>
      </c>
      <c r="E49" s="9">
        <v>0</v>
      </c>
      <c r="F49" s="27">
        <v>0</v>
      </c>
      <c r="G49" s="9">
        <v>0</v>
      </c>
      <c r="H49" s="27">
        <v>79989</v>
      </c>
      <c r="I49" s="9">
        <v>0</v>
      </c>
      <c r="J49" s="27">
        <v>0</v>
      </c>
      <c r="K49" s="9">
        <v>0</v>
      </c>
      <c r="L49" s="27">
        <v>0</v>
      </c>
      <c r="M49" s="9">
        <v>582981</v>
      </c>
      <c r="N49" s="40">
        <f>SUM(B49:M49)</f>
        <v>3227730</v>
      </c>
    </row>
    <row r="50" spans="1:14" s="12" customFormat="1" ht="11.25" x14ac:dyDescent="0.2">
      <c r="A50" s="28" t="s">
        <v>57</v>
      </c>
      <c r="B50" s="29">
        <v>0</v>
      </c>
      <c r="C50" s="23">
        <v>0</v>
      </c>
      <c r="D50" s="29">
        <v>0</v>
      </c>
      <c r="E50" s="23">
        <v>0</v>
      </c>
      <c r="F50" s="29">
        <v>0</v>
      </c>
      <c r="G50" s="23">
        <v>0</v>
      </c>
      <c r="H50" s="29">
        <v>0</v>
      </c>
      <c r="I50" s="23">
        <v>0</v>
      </c>
      <c r="J50" s="29">
        <v>0</v>
      </c>
      <c r="K50" s="23">
        <v>0</v>
      </c>
      <c r="L50" s="29">
        <v>0</v>
      </c>
      <c r="M50" s="23">
        <v>0</v>
      </c>
      <c r="N50" s="41">
        <f>SUM(B50:M50)</f>
        <v>0</v>
      </c>
    </row>
    <row r="51" spans="1:14" s="12" customFormat="1" ht="11.25" x14ac:dyDescent="0.2">
      <c r="A51" s="1" t="s">
        <v>58</v>
      </c>
      <c r="B51" s="42">
        <f>SUM(B49:B50)</f>
        <v>882680</v>
      </c>
      <c r="C51" s="42">
        <f t="shared" ref="C51:M51" si="8">SUM(C49:C50)</f>
        <v>0</v>
      </c>
      <c r="D51" s="42">
        <f t="shared" si="8"/>
        <v>1682080</v>
      </c>
      <c r="E51" s="42">
        <f t="shared" si="8"/>
        <v>0</v>
      </c>
      <c r="F51" s="42">
        <f t="shared" si="8"/>
        <v>0</v>
      </c>
      <c r="G51" s="42">
        <f t="shared" si="8"/>
        <v>0</v>
      </c>
      <c r="H51" s="42">
        <f t="shared" si="8"/>
        <v>79989</v>
      </c>
      <c r="I51" s="42">
        <f t="shared" si="8"/>
        <v>0</v>
      </c>
      <c r="J51" s="42">
        <f t="shared" si="8"/>
        <v>0</v>
      </c>
      <c r="K51" s="42">
        <f t="shared" si="8"/>
        <v>0</v>
      </c>
      <c r="L51" s="42">
        <f t="shared" si="8"/>
        <v>0</v>
      </c>
      <c r="M51" s="15">
        <f t="shared" si="8"/>
        <v>582981</v>
      </c>
      <c r="N51" s="41">
        <f>SUM(B51:M51)</f>
        <v>3227730</v>
      </c>
    </row>
    <row r="52" spans="1:14" s="12" customFormat="1" ht="11.25" x14ac:dyDescent="0.2">
      <c r="A52" s="1" t="s">
        <v>63</v>
      </c>
      <c r="B52" s="37">
        <f t="shared" ref="B52:M52" si="9">B29+B47+B51</f>
        <v>12767795</v>
      </c>
      <c r="C52" s="37">
        <f t="shared" si="9"/>
        <v>15092053</v>
      </c>
      <c r="D52" s="37">
        <f t="shared" si="9"/>
        <v>13871265</v>
      </c>
      <c r="E52" s="37">
        <f t="shared" si="9"/>
        <v>13815589</v>
      </c>
      <c r="F52" s="37">
        <f t="shared" si="9"/>
        <v>26640542</v>
      </c>
      <c r="G52" s="37">
        <f t="shared" si="9"/>
        <v>3606637</v>
      </c>
      <c r="H52" s="37">
        <f t="shared" si="9"/>
        <v>6170510</v>
      </c>
      <c r="I52" s="37">
        <f t="shared" si="9"/>
        <v>19117762</v>
      </c>
      <c r="J52" s="37">
        <f t="shared" si="9"/>
        <v>11568916</v>
      </c>
      <c r="K52" s="37">
        <f t="shared" si="9"/>
        <v>88695507</v>
      </c>
      <c r="L52" s="37">
        <f t="shared" si="9"/>
        <v>21096314</v>
      </c>
      <c r="M52" s="43">
        <f t="shared" si="9"/>
        <v>34763487</v>
      </c>
      <c r="N52" s="37">
        <f>SUM(B52:M52)</f>
        <v>267206377</v>
      </c>
    </row>
    <row r="53" spans="1:14" s="12" customFormat="1" ht="11.25" x14ac:dyDescent="0.2">
      <c r="A53" s="1" t="s">
        <v>64</v>
      </c>
      <c r="B53" s="37">
        <f t="shared" ref="B53:M53" si="10">B18-B52</f>
        <v>114808265</v>
      </c>
      <c r="C53" s="37">
        <f t="shared" si="10"/>
        <v>122075053</v>
      </c>
      <c r="D53" s="37">
        <f t="shared" si="10"/>
        <v>127414860</v>
      </c>
      <c r="E53" s="37">
        <f t="shared" si="10"/>
        <v>128239425</v>
      </c>
      <c r="F53" s="37">
        <f t="shared" si="10"/>
        <v>127288759</v>
      </c>
      <c r="G53" s="37">
        <f t="shared" si="10"/>
        <v>138366480</v>
      </c>
      <c r="H53" s="37">
        <f t="shared" si="10"/>
        <v>152091142</v>
      </c>
      <c r="I53" s="37">
        <f t="shared" si="10"/>
        <v>149125121</v>
      </c>
      <c r="J53" s="37">
        <f t="shared" si="10"/>
        <v>149483835</v>
      </c>
      <c r="K53" s="37">
        <f t="shared" si="10"/>
        <v>83488903</v>
      </c>
      <c r="L53" s="37">
        <f t="shared" si="10"/>
        <v>77342095</v>
      </c>
      <c r="M53" s="37">
        <f t="shared" si="10"/>
        <v>57462511</v>
      </c>
      <c r="N53" s="37">
        <f>N17-N52+N6</f>
        <v>57462511</v>
      </c>
    </row>
    <row r="54" spans="1:14" s="12" customFormat="1" ht="11.25" x14ac:dyDescent="0.2"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</row>
    <row r="55" spans="1:14" s="12" customFormat="1" ht="11.2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</row>
    <row r="56" spans="1:14" s="12" customFormat="1" ht="11.25" x14ac:dyDescent="0.2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</row>
    <row r="57" spans="1:14" s="12" customFormat="1" ht="11.25" x14ac:dyDescent="0.2"/>
    <row r="58" spans="1:14" s="12" customFormat="1" ht="11.25" x14ac:dyDescent="0.2">
      <c r="A58" s="30"/>
      <c r="B58" s="30"/>
      <c r="C58" s="30"/>
      <c r="I58" s="30"/>
      <c r="J58" s="30"/>
      <c r="K58" s="30"/>
      <c r="L58" s="30"/>
      <c r="M58" s="30"/>
    </row>
    <row r="59" spans="1:14" s="12" customFormat="1" ht="11.25" x14ac:dyDescent="0.2">
      <c r="A59" s="44" t="s">
        <v>77</v>
      </c>
      <c r="B59" s="44"/>
      <c r="C59" s="44"/>
      <c r="F59" s="31" t="s">
        <v>76</v>
      </c>
      <c r="I59" s="44" t="s">
        <v>75</v>
      </c>
      <c r="J59" s="44"/>
      <c r="K59" s="44"/>
      <c r="L59" s="44"/>
      <c r="M59" s="44"/>
      <c r="N59" s="32"/>
    </row>
  </sheetData>
  <mergeCells count="12">
    <mergeCell ref="A59:C59"/>
    <mergeCell ref="I59:M59"/>
    <mergeCell ref="A1:N1"/>
    <mergeCell ref="B3:D3"/>
    <mergeCell ref="E3:H3"/>
    <mergeCell ref="I3:J3"/>
    <mergeCell ref="K3:L3"/>
    <mergeCell ref="M3:N4"/>
    <mergeCell ref="B4:D4"/>
    <mergeCell ref="E4:H4"/>
    <mergeCell ref="I4:J4"/>
    <mergeCell ref="K4:L4"/>
  </mergeCells>
  <phoneticPr fontId="1" type="noConversion"/>
  <printOptions horizontalCentered="1"/>
  <pageMargins left="0.35433070866141736" right="0.35433070866141736" top="0.19685039370078741" bottom="0.19685039370078741" header="0" footer="0"/>
  <pageSetup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Hoja3</vt:lpstr>
    </vt:vector>
  </TitlesOfParts>
  <Company>IEP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Orellana</dc:creator>
  <cp:lastModifiedBy>depruebaformateo@hotmail.com</cp:lastModifiedBy>
  <cp:lastPrinted>2024-03-13T14:25:24Z</cp:lastPrinted>
  <dcterms:created xsi:type="dcterms:W3CDTF">2009-04-08T20:15:24Z</dcterms:created>
  <dcterms:modified xsi:type="dcterms:W3CDTF">2024-03-15T19:33:55Z</dcterms:modified>
</cp:coreProperties>
</file>